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talija\Desktop\POLUGODIŠNJA KONSOLIDACIJA 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835"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G290" i="9"/>
  <c r="F290" i="9"/>
  <c r="F289" i="9"/>
  <c r="H288" i="9"/>
  <c r="E288" i="9" s="1"/>
  <c r="G288" i="9"/>
  <c r="F288" i="9"/>
  <c r="B288" i="9"/>
  <c r="F287" i="9"/>
  <c r="F286" i="9"/>
  <c r="H285" i="9"/>
  <c r="G285" i="9"/>
  <c r="F285" i="9"/>
  <c r="E285" i="9"/>
  <c r="B285" i="9" s="1"/>
  <c r="H284" i="9"/>
  <c r="G284" i="9"/>
  <c r="F284" i="9"/>
  <c r="H283" i="9"/>
  <c r="G283" i="9"/>
  <c r="F283" i="9"/>
  <c r="F282" i="9"/>
  <c r="H281" i="9"/>
  <c r="E281" i="9" s="1"/>
  <c r="G281" i="9"/>
  <c r="F281" i="9"/>
  <c r="H280" i="9"/>
  <c r="G280" i="9"/>
  <c r="F280" i="9"/>
  <c r="E280" i="9"/>
  <c r="B280" i="9" s="1"/>
  <c r="H279" i="9"/>
  <c r="E279" i="9" s="1"/>
  <c r="G279" i="9"/>
  <c r="F279" i="9"/>
  <c r="F278" i="9"/>
  <c r="F277" i="9"/>
  <c r="F276" i="9"/>
  <c r="L274" i="9"/>
  <c r="F274" i="9" s="1"/>
  <c r="H274" i="9"/>
  <c r="I273" i="9"/>
  <c r="E273" i="9" s="1"/>
  <c r="H273" i="9"/>
  <c r="F273" i="9"/>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B226" i="9"/>
  <c r="H225" i="9"/>
  <c r="G225" i="9"/>
  <c r="F225" i="9"/>
  <c r="E225" i="9"/>
  <c r="B225" i="9" s="1"/>
  <c r="M224" i="9"/>
  <c r="L224" i="9"/>
  <c r="F224" i="9" s="1"/>
  <c r="B224" i="9" s="1"/>
  <c r="E224" i="9"/>
  <c r="M223" i="9"/>
  <c r="L223" i="9"/>
  <c r="F223" i="9" s="1"/>
  <c r="E223" i="9"/>
  <c r="M222" i="9"/>
  <c r="L222" i="9"/>
  <c r="F222" i="9" s="1"/>
  <c r="B222" i="9" s="1"/>
  <c r="E222" i="9"/>
  <c r="M221" i="9"/>
  <c r="L221" i="9"/>
  <c r="E221" i="9"/>
  <c r="M220" i="9"/>
  <c r="L220" i="9"/>
  <c r="F220" i="9" s="1"/>
  <c r="B220" i="9" s="1"/>
  <c r="E220" i="9"/>
  <c r="M219" i="9"/>
  <c r="L219" i="9"/>
  <c r="E219" i="9"/>
  <c r="M218" i="9"/>
  <c r="L218" i="9"/>
  <c r="F218" i="9" s="1"/>
  <c r="B218" i="9" s="1"/>
  <c r="E218" i="9"/>
  <c r="M217" i="9"/>
  <c r="L217" i="9"/>
  <c r="E217" i="9"/>
  <c r="M216" i="9"/>
  <c r="L216" i="9"/>
  <c r="F216" i="9"/>
  <c r="E216" i="9"/>
  <c r="B216" i="9"/>
  <c r="M215" i="9"/>
  <c r="L215" i="9"/>
  <c r="F215" i="9" s="1"/>
  <c r="E215" i="9"/>
  <c r="M214" i="9"/>
  <c r="L214" i="9"/>
  <c r="F214" i="9"/>
  <c r="E214" i="9"/>
  <c r="B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G159" i="9"/>
  <c r="F159" i="9"/>
  <c r="B159" i="9"/>
  <c r="H158" i="9"/>
  <c r="G158" i="9"/>
  <c r="F158" i="9"/>
  <c r="E158" i="9"/>
  <c r="B158" i="9" s="1"/>
  <c r="H157" i="9"/>
  <c r="E157" i="9" s="1"/>
  <c r="G157" i="9"/>
  <c r="F157" i="9"/>
  <c r="B157" i="9"/>
  <c r="H156" i="9"/>
  <c r="G156" i="9"/>
  <c r="F156" i="9"/>
  <c r="E156" i="9"/>
  <c r="B156" i="9" s="1"/>
  <c r="H155" i="9"/>
  <c r="E155" i="9" s="1"/>
  <c r="G155" i="9"/>
  <c r="F155" i="9"/>
  <c r="B155" i="9"/>
  <c r="H154" i="9"/>
  <c r="G154" i="9"/>
  <c r="F154" i="9"/>
  <c r="E154" i="9"/>
  <c r="B154" i="9" s="1"/>
  <c r="H153" i="9"/>
  <c r="E153" i="9" s="1"/>
  <c r="G153" i="9"/>
  <c r="F153" i="9"/>
  <c r="B153" i="9"/>
  <c r="H152" i="9"/>
  <c r="G152" i="9"/>
  <c r="F152" i="9"/>
  <c r="E152" i="9"/>
  <c r="B152" i="9" s="1"/>
  <c r="H151" i="9"/>
  <c r="E151" i="9" s="1"/>
  <c r="G151" i="9"/>
  <c r="F151" i="9"/>
  <c r="B151" i="9"/>
  <c r="H150" i="9"/>
  <c r="G150" i="9"/>
  <c r="F150" i="9"/>
  <c r="E150" i="9"/>
  <c r="B150" i="9" s="1"/>
  <c r="H149" i="9"/>
  <c r="E149" i="9" s="1"/>
  <c r="G149" i="9"/>
  <c r="F149" i="9"/>
  <c r="B149" i="9"/>
  <c r="H148" i="9"/>
  <c r="G148" i="9"/>
  <c r="F148" i="9"/>
  <c r="E148" i="9"/>
  <c r="B148" i="9" s="1"/>
  <c r="H147" i="9"/>
  <c r="E147" i="9" s="1"/>
  <c r="G147" i="9"/>
  <c r="F147" i="9"/>
  <c r="B147" i="9"/>
  <c r="H146" i="9"/>
  <c r="G146" i="9"/>
  <c r="F146" i="9"/>
  <c r="E146" i="9"/>
  <c r="B146" i="9" s="1"/>
  <c r="H145" i="9"/>
  <c r="E145" i="9" s="1"/>
  <c r="G145" i="9"/>
  <c r="F145" i="9"/>
  <c r="B145" i="9"/>
  <c r="H144" i="9"/>
  <c r="G144" i="9"/>
  <c r="F144" i="9"/>
  <c r="E144" i="9"/>
  <c r="B144" i="9" s="1"/>
  <c r="H143" i="9"/>
  <c r="E143" i="9" s="1"/>
  <c r="G143" i="9"/>
  <c r="F143" i="9"/>
  <c r="B143" i="9"/>
  <c r="F142" i="9"/>
  <c r="H141" i="9"/>
  <c r="E141" i="9" s="1"/>
  <c r="G141" i="9"/>
  <c r="F141" i="9"/>
  <c r="H140" i="9"/>
  <c r="G140" i="9"/>
  <c r="F140" i="9"/>
  <c r="E140" i="9"/>
  <c r="B140" i="9" s="1"/>
  <c r="H139" i="9"/>
  <c r="G139" i="9"/>
  <c r="F139" i="9"/>
  <c r="H138" i="9"/>
  <c r="G138" i="9"/>
  <c r="F138" i="9"/>
  <c r="E138" i="9"/>
  <c r="B138" i="9" s="1"/>
  <c r="H137" i="9"/>
  <c r="E137" i="9" s="1"/>
  <c r="G137" i="9"/>
  <c r="F137" i="9"/>
  <c r="H136" i="9"/>
  <c r="G136" i="9"/>
  <c r="F136" i="9"/>
  <c r="E136" i="9"/>
  <c r="B136" i="9" s="1"/>
  <c r="H135" i="9"/>
  <c r="E135" i="9" s="1"/>
  <c r="G135" i="9"/>
  <c r="F135" i="9"/>
  <c r="H134" i="9"/>
  <c r="G134" i="9"/>
  <c r="F134" i="9"/>
  <c r="E134" i="9"/>
  <c r="B134" i="9" s="1"/>
  <c r="H133" i="9"/>
  <c r="E133" i="9" s="1"/>
  <c r="G133" i="9"/>
  <c r="F133" i="9"/>
  <c r="H132" i="9"/>
  <c r="G132" i="9"/>
  <c r="F132" i="9"/>
  <c r="E132" i="9"/>
  <c r="B132" i="9" s="1"/>
  <c r="H131" i="9"/>
  <c r="E131" i="9" s="1"/>
  <c r="G131" i="9"/>
  <c r="F131" i="9"/>
  <c r="H130" i="9"/>
  <c r="G130" i="9"/>
  <c r="F130" i="9"/>
  <c r="E130" i="9"/>
  <c r="B130" i="9" s="1"/>
  <c r="H129" i="9"/>
  <c r="E129" i="9" s="1"/>
  <c r="G129" i="9"/>
  <c r="F129" i="9"/>
  <c r="H128" i="9"/>
  <c r="G128" i="9"/>
  <c r="F128" i="9"/>
  <c r="E128" i="9"/>
  <c r="B128" i="9" s="1"/>
  <c r="H127" i="9"/>
  <c r="E127" i="9" s="1"/>
  <c r="G127" i="9"/>
  <c r="F127" i="9"/>
  <c r="H126" i="9"/>
  <c r="G126" i="9"/>
  <c r="F126" i="9"/>
  <c r="E126" i="9"/>
  <c r="B126" i="9" s="1"/>
  <c r="H125" i="9"/>
  <c r="E125" i="9" s="1"/>
  <c r="G125" i="9"/>
  <c r="F125" i="9"/>
  <c r="H124" i="9"/>
  <c r="G124" i="9"/>
  <c r="F124" i="9"/>
  <c r="E124" i="9"/>
  <c r="B124" i="9" s="1"/>
  <c r="H123" i="9"/>
  <c r="E123" i="9" s="1"/>
  <c r="G123" i="9"/>
  <c r="F123" i="9"/>
  <c r="B123" i="9"/>
  <c r="H122" i="9"/>
  <c r="G122" i="9"/>
  <c r="F122" i="9"/>
  <c r="E122" i="9"/>
  <c r="B122" i="9" s="1"/>
  <c r="H121" i="9"/>
  <c r="E121" i="9" s="1"/>
  <c r="G121" i="9"/>
  <c r="F121" i="9"/>
  <c r="B121" i="9"/>
  <c r="H120" i="9"/>
  <c r="G120" i="9"/>
  <c r="F120" i="9"/>
  <c r="E120" i="9"/>
  <c r="B120" i="9" s="1"/>
  <c r="H119" i="9"/>
  <c r="E119" i="9" s="1"/>
  <c r="G119" i="9"/>
  <c r="F119" i="9"/>
  <c r="B119" i="9"/>
  <c r="H118" i="9"/>
  <c r="G118" i="9"/>
  <c r="F118" i="9"/>
  <c r="E118" i="9"/>
  <c r="B118" i="9" s="1"/>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G68" i="9"/>
  <c r="F68" i="9"/>
  <c r="H67" i="9"/>
  <c r="E67" i="9" s="1"/>
  <c r="B67" i="9" s="1"/>
  <c r="G67" i="9"/>
  <c r="F67" i="9"/>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E57" i="9" s="1"/>
  <c r="B57" i="9" s="1"/>
  <c r="G57" i="9"/>
  <c r="F57" i="9"/>
  <c r="H56" i="9"/>
  <c r="G56" i="9"/>
  <c r="F56" i="9"/>
  <c r="H55" i="9"/>
  <c r="G55" i="9"/>
  <c r="F55" i="9"/>
  <c r="E55" i="9"/>
  <c r="B55" i="9" s="1"/>
  <c r="H54" i="9"/>
  <c r="E54" i="9" s="1"/>
  <c r="B54" i="9" s="1"/>
  <c r="G54" i="9"/>
  <c r="F54" i="9"/>
  <c r="H53" i="9"/>
  <c r="G53" i="9"/>
  <c r="F53" i="9"/>
  <c r="E53" i="9"/>
  <c r="B53" i="9" s="1"/>
  <c r="H52" i="9"/>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G45" i="9"/>
  <c r="F45" i="9"/>
  <c r="H44" i="9"/>
  <c r="E44" i="9" s="1"/>
  <c r="B44" i="9" s="1"/>
  <c r="G44" i="9"/>
  <c r="F44" i="9"/>
  <c r="H43" i="9"/>
  <c r="G43" i="9"/>
  <c r="F43" i="9"/>
  <c r="H42" i="9"/>
  <c r="E42" i="9" s="1"/>
  <c r="B42" i="9" s="1"/>
  <c r="G42" i="9"/>
  <c r="F42" i="9"/>
  <c r="H41" i="9"/>
  <c r="G41" i="9"/>
  <c r="F41" i="9"/>
  <c r="E41" i="9"/>
  <c r="B41" i="9" s="1"/>
  <c r="H40" i="9"/>
  <c r="G40" i="9"/>
  <c r="F40" i="9"/>
  <c r="H39" i="9"/>
  <c r="E39" i="9" s="1"/>
  <c r="B39" i="9" s="1"/>
  <c r="G39" i="9"/>
  <c r="F39" i="9"/>
  <c r="H38" i="9"/>
  <c r="E38" i="9" s="1"/>
  <c r="B38" i="9" s="1"/>
  <c r="G38" i="9"/>
  <c r="F38" i="9"/>
  <c r="H37" i="9"/>
  <c r="G37" i="9"/>
  <c r="F37" i="9"/>
  <c r="E37" i="9"/>
  <c r="B37" i="9" s="1"/>
  <c r="H36" i="9"/>
  <c r="E36" i="9" s="1"/>
  <c r="B36" i="9" s="1"/>
  <c r="G36" i="9"/>
  <c r="F36" i="9"/>
  <c r="H35" i="9"/>
  <c r="G35" i="9"/>
  <c r="F35" i="9"/>
  <c r="E35" i="9"/>
  <c r="B35" i="9" s="1"/>
  <c r="H34" i="9"/>
  <c r="E34" i="9" s="1"/>
  <c r="B34" i="9" s="1"/>
  <c r="G34" i="9"/>
  <c r="F34" i="9"/>
  <c r="H33" i="9"/>
  <c r="E33" i="9" s="1"/>
  <c r="B33" i="9" s="1"/>
  <c r="G33" i="9"/>
  <c r="F33" i="9"/>
  <c r="H32" i="9"/>
  <c r="E32" i="9" s="1"/>
  <c r="B32" i="9" s="1"/>
  <c r="G32" i="9"/>
  <c r="F32" i="9"/>
  <c r="H31" i="9"/>
  <c r="G31" i="9"/>
  <c r="F31" i="9"/>
  <c r="E31" i="9"/>
  <c r="B31" i="9" s="1"/>
  <c r="H30" i="9"/>
  <c r="E30" i="9" s="1"/>
  <c r="B30" i="9" s="1"/>
  <c r="G30" i="9"/>
  <c r="F30" i="9"/>
  <c r="H29" i="9"/>
  <c r="G29" i="9"/>
  <c r="F29" i="9"/>
  <c r="E29" i="9"/>
  <c r="B29" i="9" s="1"/>
  <c r="H28" i="9"/>
  <c r="E28" i="9" s="1"/>
  <c r="B28" i="9" s="1"/>
  <c r="G28" i="9"/>
  <c r="F28" i="9"/>
  <c r="H27" i="9"/>
  <c r="E27" i="9" s="1"/>
  <c r="B27" i="9" s="1"/>
  <c r="G27" i="9"/>
  <c r="F27" i="9"/>
  <c r="H26" i="9"/>
  <c r="G26" i="9"/>
  <c r="F26" i="9"/>
  <c r="H25" i="9"/>
  <c r="G25" i="9"/>
  <c r="F25" i="9"/>
  <c r="E25" i="9"/>
  <c r="B25" i="9" s="1"/>
  <c r="H24" i="9"/>
  <c r="E24" i="9" s="1"/>
  <c r="B24" i="9" s="1"/>
  <c r="G24" i="9"/>
  <c r="F24" i="9"/>
  <c r="H23" i="9"/>
  <c r="G23" i="9"/>
  <c r="F23" i="9"/>
  <c r="H22" i="9"/>
  <c r="E22" i="9" s="1"/>
  <c r="B22" i="9" s="1"/>
  <c r="G22" i="9"/>
  <c r="F22" i="9"/>
  <c r="H21" i="9"/>
  <c r="G21" i="9"/>
  <c r="F21" i="9"/>
  <c r="F20" i="9"/>
  <c r="F4" i="9"/>
  <c r="O3" i="9"/>
  <c r="G274" i="9" s="1"/>
  <c r="I3" i="9"/>
  <c r="H3" i="9"/>
  <c r="G3" i="9"/>
  <c r="D101" i="8"/>
  <c r="C1576" i="1" s="1"/>
  <c r="H1576" i="1" s="1"/>
  <c r="D95" i="8"/>
  <c r="D90" i="8"/>
  <c r="C1565" i="1" s="1"/>
  <c r="G1565" i="1" s="1"/>
  <c r="D85" i="8"/>
  <c r="D80" i="8"/>
  <c r="D49" i="8" s="1"/>
  <c r="D75" i="8"/>
  <c r="D70" i="8"/>
  <c r="D65" i="8"/>
  <c r="D60" i="8"/>
  <c r="D55" i="8"/>
  <c r="D50" i="8"/>
  <c r="D44" i="8"/>
  <c r="D36" i="8"/>
  <c r="D26" i="8"/>
  <c r="D24" i="8"/>
  <c r="C1499" i="1" s="1"/>
  <c r="H1499" i="1" s="1"/>
  <c r="D18" i="8"/>
  <c r="D8" i="8"/>
  <c r="D6" i="8" s="1"/>
  <c r="C1481" i="1" s="1"/>
  <c r="H1481" i="1" s="1"/>
  <c r="E44" i="7"/>
  <c r="D44" i="7"/>
  <c r="E39" i="7"/>
  <c r="D39" i="7"/>
  <c r="E38" i="7"/>
  <c r="D38" i="7"/>
  <c r="E30" i="7"/>
  <c r="D30" i="7"/>
  <c r="E23" i="7"/>
  <c r="D23" i="7"/>
  <c r="E22" i="7"/>
  <c r="D22"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E114" i="6" s="1"/>
  <c r="D118" i="6"/>
  <c r="F118" i="6" s="1"/>
  <c r="F117" i="6"/>
  <c r="F116"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F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D239" i="5"/>
  <c r="F239" i="5" s="1"/>
  <c r="D238" i="5"/>
  <c r="D237" i="5" s="1"/>
  <c r="F237" i="5" s="1"/>
  <c r="E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E292" i="9" s="1"/>
  <c r="B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E291" i="9" s="1"/>
  <c r="B291" i="9" s="1"/>
  <c r="F189" i="5"/>
  <c r="F188" i="5"/>
  <c r="F187" i="5"/>
  <c r="F186" i="5"/>
  <c r="F185" i="5"/>
  <c r="F184" i="5"/>
  <c r="F183" i="5"/>
  <c r="F182" i="5"/>
  <c r="F181" i="5"/>
  <c r="E180" i="5"/>
  <c r="D180" i="5"/>
  <c r="D177" i="5" s="1"/>
  <c r="D176"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E134" i="5" s="1"/>
  <c r="D142" i="5"/>
  <c r="F142" i="5" s="1"/>
  <c r="F141" i="5"/>
  <c r="F140" i="5"/>
  <c r="F139" i="5"/>
  <c r="F138" i="5"/>
  <c r="F137" i="5"/>
  <c r="F136" i="5"/>
  <c r="E135" i="5"/>
  <c r="D135" i="5"/>
  <c r="D134" i="5" s="1"/>
  <c r="F134" i="5" s="1"/>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E79" i="5"/>
  <c r="D79" i="5"/>
  <c r="D78" i="5" s="1"/>
  <c r="F78" i="5" s="1"/>
  <c r="E78" i="5"/>
  <c r="F77" i="5"/>
  <c r="F76" i="5"/>
  <c r="F75" i="5"/>
  <c r="F74" i="5"/>
  <c r="F73" i="5"/>
  <c r="F72" i="5"/>
  <c r="F71" i="5"/>
  <c r="E70" i="5"/>
  <c r="E69" i="5" s="1"/>
  <c r="D70" i="5"/>
  <c r="F70" i="5" s="1"/>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E12" i="5"/>
  <c r="F11" i="5"/>
  <c r="F10" i="5"/>
  <c r="F9" i="5"/>
  <c r="E8" i="5"/>
  <c r="D8" i="5"/>
  <c r="F8" i="5" s="1"/>
  <c r="D7" i="5"/>
  <c r="F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4" i="4" s="1"/>
  <c r="F592" i="4"/>
  <c r="F591" i="4"/>
  <c r="E590" i="4"/>
  <c r="E580" i="4" s="1"/>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D484" i="4" s="1"/>
  <c r="F484" i="4" s="1"/>
  <c r="F483" i="4"/>
  <c r="F482" i="4"/>
  <c r="E481" i="4"/>
  <c r="D481" i="4"/>
  <c r="F481" i="4" s="1"/>
  <c r="F480" i="4"/>
  <c r="F479" i="4"/>
  <c r="E478" i="4"/>
  <c r="D478" i="4"/>
  <c r="F478" i="4" s="1"/>
  <c r="F477" i="4"/>
  <c r="F476" i="4"/>
  <c r="F475" i="4"/>
  <c r="F474" i="4"/>
  <c r="E473" i="4"/>
  <c r="D473" i="4"/>
  <c r="E472" i="4"/>
  <c r="F471" i="4"/>
  <c r="F470" i="4"/>
  <c r="E469" i="4"/>
  <c r="D469" i="4"/>
  <c r="F469" i="4" s="1"/>
  <c r="F468" i="4"/>
  <c r="F467" i="4"/>
  <c r="E466" i="4"/>
  <c r="D466" i="4"/>
  <c r="F466" i="4" s="1"/>
  <c r="F465" i="4"/>
  <c r="F464" i="4"/>
  <c r="E463" i="4"/>
  <c r="D463" i="4"/>
  <c r="F463" i="4" s="1"/>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2" i="1" s="1"/>
  <c r="D417" i="4"/>
  <c r="E416" i="4"/>
  <c r="E643" i="4" s="1"/>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E351" i="4" s="1"/>
  <c r="D346" i="1" s="1"/>
  <c r="D356" i="4"/>
  <c r="F356" i="4" s="1"/>
  <c r="F355" i="4"/>
  <c r="F354" i="4"/>
  <c r="F353" i="4"/>
  <c r="E352" i="4"/>
  <c r="D352"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D299" i="4" s="1"/>
  <c r="F299"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8" i="4" s="1"/>
  <c r="F267" i="4"/>
  <c r="F266" i="4"/>
  <c r="F265" i="4"/>
  <c r="E264" i="4"/>
  <c r="D264" i="4"/>
  <c r="F264" i="4" s="1"/>
  <c r="F262" i="4"/>
  <c r="F261" i="4"/>
  <c r="F260" i="4"/>
  <c r="E259" i="4"/>
  <c r="E252" i="4" s="1"/>
  <c r="D248" i="1" s="1"/>
  <c r="D259" i="4"/>
  <c r="F259" i="4" s="1"/>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6" i="4" s="1"/>
  <c r="F214" i="4"/>
  <c r="F213" i="4"/>
  <c r="F212" i="4"/>
  <c r="F211" i="4"/>
  <c r="E210" i="4"/>
  <c r="D206" i="1" s="1"/>
  <c r="D210" i="4"/>
  <c r="F210" i="4" s="1"/>
  <c r="F209" i="4"/>
  <c r="F208" i="4"/>
  <c r="F207" i="4"/>
  <c r="F206" i="4"/>
  <c r="F205" i="4"/>
  <c r="F204" i="4"/>
  <c r="F203" i="4"/>
  <c r="E202" i="4"/>
  <c r="D202" i="4"/>
  <c r="F202" i="4" s="1"/>
  <c r="F201" i="4"/>
  <c r="F200" i="4"/>
  <c r="F199" i="4"/>
  <c r="F198" i="4"/>
  <c r="E197" i="4"/>
  <c r="D197" i="4"/>
  <c r="D196" i="4" s="1"/>
  <c r="F196" i="4" s="1"/>
  <c r="F195" i="4"/>
  <c r="F194" i="4"/>
  <c r="F193" i="4"/>
  <c r="F192" i="4"/>
  <c r="F191" i="4"/>
  <c r="F190" i="4"/>
  <c r="F189" i="4"/>
  <c r="E188" i="4"/>
  <c r="D184" i="1" s="1"/>
  <c r="D188" i="4"/>
  <c r="F188" i="4" s="1"/>
  <c r="F187" i="4"/>
  <c r="F186" i="4"/>
  <c r="F185" i="4"/>
  <c r="F184" i="4"/>
  <c r="F183" i="4"/>
  <c r="F182" i="4"/>
  <c r="F181" i="4"/>
  <c r="F180" i="4"/>
  <c r="F179" i="4"/>
  <c r="F178" i="4"/>
  <c r="E177" i="4"/>
  <c r="D173" i="1" s="1"/>
  <c r="D177" i="4"/>
  <c r="F177" i="4" s="1"/>
  <c r="F176" i="4"/>
  <c r="F175" i="4"/>
  <c r="F174" i="4"/>
  <c r="F173" i="4"/>
  <c r="F172" i="4"/>
  <c r="F171" i="4"/>
  <c r="F170" i="4"/>
  <c r="E169" i="4"/>
  <c r="D169" i="4"/>
  <c r="F169" i="4" s="1"/>
  <c r="F168" i="4"/>
  <c r="F167" i="4"/>
  <c r="F166" i="4"/>
  <c r="F165" i="4"/>
  <c r="E164" i="4"/>
  <c r="D164" i="4"/>
  <c r="F164" i="4" s="1"/>
  <c r="F162" i="4"/>
  <c r="F161" i="4"/>
  <c r="F160" i="4"/>
  <c r="E159" i="4"/>
  <c r="D159" i="4"/>
  <c r="F159" i="4" s="1"/>
  <c r="F158" i="4"/>
  <c r="F157" i="4"/>
  <c r="F156" i="4"/>
  <c r="F155" i="4"/>
  <c r="F154" i="4"/>
  <c r="E153" i="4"/>
  <c r="D153" i="4"/>
  <c r="D152" i="4" s="1"/>
  <c r="C148" i="1" s="1"/>
  <c r="E152" i="4"/>
  <c r="F150" i="4"/>
  <c r="F149" i="4"/>
  <c r="F148" i="4"/>
  <c r="F147" i="4"/>
  <c r="F146" i="4"/>
  <c r="F145" i="4"/>
  <c r="F144" i="4"/>
  <c r="F143" i="4"/>
  <c r="F142" i="4"/>
  <c r="F141" i="4"/>
  <c r="E140" i="4"/>
  <c r="E139" i="4" s="1"/>
  <c r="D135" i="1" s="1"/>
  <c r="D140" i="4"/>
  <c r="F140" i="4" s="1"/>
  <c r="D139" i="4"/>
  <c r="F139" i="4" s="1"/>
  <c r="F138" i="4"/>
  <c r="F137" i="4"/>
  <c r="F136" i="4"/>
  <c r="F135" i="4"/>
  <c r="E134" i="4"/>
  <c r="E133" i="4" s="1"/>
  <c r="D134" i="4"/>
  <c r="F134" i="4" s="1"/>
  <c r="D133" i="4"/>
  <c r="F133" i="4" s="1"/>
  <c r="F132" i="4"/>
  <c r="F131" i="4"/>
  <c r="F130" i="4"/>
  <c r="F129" i="4"/>
  <c r="E128" i="4"/>
  <c r="D124" i="1" s="1"/>
  <c r="D128" i="4"/>
  <c r="F128" i="4" s="1"/>
  <c r="F127" i="4"/>
  <c r="F126" i="4"/>
  <c r="E125" i="4"/>
  <c r="D121" i="1" s="1"/>
  <c r="D125" i="4"/>
  <c r="D124" i="4" s="1"/>
  <c r="F124" i="4" s="1"/>
  <c r="E124" i="4"/>
  <c r="D120" i="1" s="1"/>
  <c r="F123" i="4"/>
  <c r="F122" i="4"/>
  <c r="F121" i="4"/>
  <c r="E120" i="4"/>
  <c r="E106" i="4" s="1"/>
  <c r="D102" i="1" s="1"/>
  <c r="D120" i="4"/>
  <c r="F120" i="4" s="1"/>
  <c r="F119" i="4"/>
  <c r="F118" i="4"/>
  <c r="F117" i="4"/>
  <c r="F116" i="4"/>
  <c r="F115" i="4"/>
  <c r="F114" i="4"/>
  <c r="F113" i="4"/>
  <c r="E112" i="4"/>
  <c r="D112" i="4"/>
  <c r="F112" i="4" s="1"/>
  <c r="F111" i="4"/>
  <c r="F110" i="4"/>
  <c r="F109" i="4"/>
  <c r="F108"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E50" i="4" s="1"/>
  <c r="D54" i="4"/>
  <c r="F54" i="4" s="1"/>
  <c r="F53" i="4"/>
  <c r="F52" i="4"/>
  <c r="E51" i="4"/>
  <c r="D51" i="4"/>
  <c r="D50" i="4" s="1"/>
  <c r="F50" i="4" s="1"/>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I25" i="3"/>
  <c r="H25" i="3"/>
  <c r="G25" i="3"/>
  <c r="B25" i="3"/>
  <c r="H24" i="3"/>
  <c r="G24" i="3"/>
  <c r="B24" i="3"/>
  <c r="I23" i="3"/>
  <c r="H23" i="3"/>
  <c r="G23" i="3"/>
  <c r="B23" i="3"/>
  <c r="G22" i="3"/>
  <c r="B22" i="3"/>
  <c r="G21" i="3"/>
  <c r="B21" i="3"/>
  <c r="H20" i="3"/>
  <c r="G20" i="3"/>
  <c r="B20" i="3"/>
  <c r="G19" i="3"/>
  <c r="B19" i="3"/>
  <c r="G18" i="3"/>
  <c r="B18" i="3"/>
  <c r="G17" i="3"/>
  <c r="B17" i="3"/>
  <c r="G16" i="3"/>
  <c r="B16" i="3"/>
  <c r="H10" i="3" a="1"/>
  <c r="H10" i="3"/>
  <c r="L3" i="9" s="1"/>
  <c r="G1580" i="1"/>
  <c r="C1580" i="1"/>
  <c r="H1580" i="1" s="1"/>
  <c r="C1579" i="1"/>
  <c r="G1579" i="1" s="1"/>
  <c r="G1578" i="1"/>
  <c r="C1578" i="1"/>
  <c r="H1578" i="1" s="1"/>
  <c r="C1577" i="1"/>
  <c r="G1577" i="1" s="1"/>
  <c r="C1575" i="1"/>
  <c r="G1575" i="1" s="1"/>
  <c r="G1574" i="1"/>
  <c r="C1574" i="1"/>
  <c r="H1574" i="1" s="1"/>
  <c r="C1573" i="1"/>
  <c r="G1573" i="1" s="1"/>
  <c r="G1572" i="1"/>
  <c r="C1572" i="1"/>
  <c r="H1572" i="1" s="1"/>
  <c r="C1571" i="1"/>
  <c r="G1571" i="1" s="1"/>
  <c r="G1570" i="1"/>
  <c r="C1570" i="1"/>
  <c r="H1570" i="1" s="1"/>
  <c r="C1569" i="1"/>
  <c r="G1569" i="1" s="1"/>
  <c r="G1568" i="1"/>
  <c r="C1568" i="1"/>
  <c r="H1568" i="1" s="1"/>
  <c r="C1567" i="1"/>
  <c r="G1567" i="1" s="1"/>
  <c r="C1566" i="1"/>
  <c r="H1566" i="1" s="1"/>
  <c r="G1564" i="1"/>
  <c r="C1564" i="1"/>
  <c r="H1564" i="1" s="1"/>
  <c r="C1563" i="1"/>
  <c r="G1563" i="1" s="1"/>
  <c r="C1562" i="1"/>
  <c r="H1562" i="1" s="1"/>
  <c r="C1561" i="1"/>
  <c r="G1561" i="1" s="1"/>
  <c r="G1560" i="1"/>
  <c r="C1560" i="1"/>
  <c r="H1560" i="1" s="1"/>
  <c r="C1559" i="1"/>
  <c r="G1559" i="1" s="1"/>
  <c r="G1558" i="1"/>
  <c r="C1558" i="1"/>
  <c r="H1558" i="1" s="1"/>
  <c r="C1557" i="1"/>
  <c r="G1557" i="1" s="1"/>
  <c r="C1556" i="1"/>
  <c r="H1556" i="1" s="1"/>
  <c r="G1554" i="1"/>
  <c r="C1554" i="1"/>
  <c r="H1554" i="1" s="1"/>
  <c r="C1553" i="1"/>
  <c r="G1553" i="1" s="1"/>
  <c r="G1552" i="1"/>
  <c r="C1552" i="1"/>
  <c r="H1552" i="1" s="1"/>
  <c r="C1551" i="1"/>
  <c r="G1551" i="1" s="1"/>
  <c r="G1550" i="1"/>
  <c r="C1550" i="1"/>
  <c r="H1550" i="1" s="1"/>
  <c r="C1549" i="1"/>
  <c r="G1549" i="1" s="1"/>
  <c r="G1548" i="1"/>
  <c r="C1548" i="1"/>
  <c r="H1548" i="1" s="1"/>
  <c r="C1547" i="1"/>
  <c r="G1547" i="1" s="1"/>
  <c r="G1546" i="1"/>
  <c r="C1546" i="1"/>
  <c r="H1546" i="1" s="1"/>
  <c r="C1545" i="1"/>
  <c r="G1545" i="1" s="1"/>
  <c r="G1544" i="1"/>
  <c r="C1544" i="1"/>
  <c r="H1544" i="1" s="1"/>
  <c r="C1543" i="1"/>
  <c r="G1543" i="1" s="1"/>
  <c r="G1542" i="1"/>
  <c r="C1542" i="1"/>
  <c r="H1542" i="1" s="1"/>
  <c r="C1541" i="1"/>
  <c r="G1541" i="1" s="1"/>
  <c r="G1540" i="1"/>
  <c r="C1540" i="1"/>
  <c r="H1540" i="1" s="1"/>
  <c r="C1539" i="1"/>
  <c r="H1539" i="1" s="1"/>
  <c r="G1538" i="1"/>
  <c r="C1538" i="1"/>
  <c r="H1538" i="1" s="1"/>
  <c r="C1537" i="1"/>
  <c r="H1537" i="1" s="1"/>
  <c r="G1536" i="1"/>
  <c r="C1536" i="1"/>
  <c r="H1536" i="1" s="1"/>
  <c r="C1535" i="1"/>
  <c r="H1535" i="1" s="1"/>
  <c r="G1534" i="1"/>
  <c r="C1534" i="1"/>
  <c r="H1534" i="1" s="1"/>
  <c r="C1533" i="1"/>
  <c r="H1533" i="1" s="1"/>
  <c r="C1532" i="1"/>
  <c r="H1532" i="1" s="1"/>
  <c r="C1531" i="1"/>
  <c r="H1531" i="1" s="1"/>
  <c r="C1530" i="1"/>
  <c r="H1530" i="1" s="1"/>
  <c r="C1529" i="1"/>
  <c r="H1529" i="1" s="1"/>
  <c r="G1528" i="1"/>
  <c r="C1528" i="1"/>
  <c r="H1528" i="1" s="1"/>
  <c r="C1527" i="1"/>
  <c r="H1527" i="1" s="1"/>
  <c r="G1526" i="1"/>
  <c r="C1526" i="1"/>
  <c r="H1526" i="1" s="1"/>
  <c r="C1525" i="1"/>
  <c r="H1525" i="1" s="1"/>
  <c r="C1523" i="1"/>
  <c r="H1523" i="1" s="1"/>
  <c r="G1522" i="1"/>
  <c r="C1522" i="1"/>
  <c r="H1522" i="1" s="1"/>
  <c r="C1521" i="1"/>
  <c r="H1521" i="1" s="1"/>
  <c r="G1520" i="1"/>
  <c r="C1520" i="1"/>
  <c r="H1520" i="1" s="1"/>
  <c r="C1519" i="1"/>
  <c r="H1519" i="1" s="1"/>
  <c r="G1516" i="1"/>
  <c r="C1516" i="1"/>
  <c r="H1516" i="1" s="1"/>
  <c r="C1515" i="1"/>
  <c r="H1515" i="1" s="1"/>
  <c r="G1514" i="1"/>
  <c r="C1514" i="1"/>
  <c r="H1514" i="1" s="1"/>
  <c r="C1513" i="1"/>
  <c r="H1513" i="1" s="1"/>
  <c r="G1512" i="1"/>
  <c r="C1512" i="1"/>
  <c r="H1512" i="1" s="1"/>
  <c r="C1511" i="1"/>
  <c r="H1511" i="1" s="1"/>
  <c r="C1510" i="1"/>
  <c r="H1510" i="1" s="1"/>
  <c r="C1509" i="1"/>
  <c r="H1509" i="1" s="1"/>
  <c r="G1508" i="1"/>
  <c r="C1508" i="1"/>
  <c r="H1508" i="1" s="1"/>
  <c r="C1507" i="1"/>
  <c r="H1507" i="1" s="1"/>
  <c r="G1506" i="1"/>
  <c r="C1506" i="1"/>
  <c r="H1506" i="1" s="1"/>
  <c r="C1505" i="1"/>
  <c r="H1505" i="1" s="1"/>
  <c r="G1504" i="1"/>
  <c r="C1504" i="1"/>
  <c r="H1504" i="1" s="1"/>
  <c r="C1503" i="1"/>
  <c r="H1503" i="1" s="1"/>
  <c r="C1502" i="1"/>
  <c r="H1502" i="1" s="1"/>
  <c r="C1501" i="1"/>
  <c r="H1501" i="1" s="1"/>
  <c r="G1500" i="1"/>
  <c r="C1500" i="1"/>
  <c r="H1500" i="1" s="1"/>
  <c r="G1498" i="1"/>
  <c r="C1498" i="1"/>
  <c r="H1498" i="1" s="1"/>
  <c r="C1497" i="1"/>
  <c r="H1497" i="1" s="1"/>
  <c r="G1496" i="1"/>
  <c r="C1496" i="1"/>
  <c r="H1496" i="1" s="1"/>
  <c r="C1495" i="1"/>
  <c r="H1495" i="1" s="1"/>
  <c r="G1494" i="1"/>
  <c r="C1494" i="1"/>
  <c r="H1494" i="1" s="1"/>
  <c r="C1493" i="1"/>
  <c r="H1493" i="1" s="1"/>
  <c r="G1492" i="1"/>
  <c r="C1492" i="1"/>
  <c r="H1492" i="1" s="1"/>
  <c r="C1491" i="1"/>
  <c r="H1491" i="1" s="1"/>
  <c r="C1490" i="1"/>
  <c r="H1490" i="1" s="1"/>
  <c r="C1489" i="1"/>
  <c r="H1489" i="1" s="1"/>
  <c r="G1488" i="1"/>
  <c r="C1488" i="1"/>
  <c r="H1488" i="1" s="1"/>
  <c r="C1487" i="1"/>
  <c r="H1487" i="1" s="1"/>
  <c r="C1486" i="1"/>
  <c r="H1486" i="1" s="1"/>
  <c r="C1485" i="1"/>
  <c r="H1485" i="1" s="1"/>
  <c r="G1484" i="1"/>
  <c r="C1484" i="1"/>
  <c r="H1484" i="1" s="1"/>
  <c r="G1482" i="1"/>
  <c r="C1482" i="1"/>
  <c r="H1482" i="1" s="1"/>
  <c r="C1480" i="1"/>
  <c r="G1480" i="1" s="1"/>
  <c r="D1479" i="1"/>
  <c r="J1479" i="1" s="1"/>
  <c r="C1479" i="1"/>
  <c r="G1479" i="1" s="1"/>
  <c r="D1478" i="1"/>
  <c r="J1478" i="1" s="1"/>
  <c r="C1478" i="1"/>
  <c r="G1478" i="1" s="1"/>
  <c r="D1477" i="1"/>
  <c r="J1477" i="1" s="1"/>
  <c r="C1477" i="1"/>
  <c r="G1477" i="1" s="1"/>
  <c r="D1476" i="1"/>
  <c r="J1476" i="1" s="1"/>
  <c r="C1476" i="1"/>
  <c r="G1476" i="1" s="1"/>
  <c r="D1475" i="1"/>
  <c r="H1475" i="1" s="1"/>
  <c r="C1475" i="1"/>
  <c r="G1475" i="1" s="1"/>
  <c r="D1474" i="1"/>
  <c r="J1474" i="1" s="1"/>
  <c r="C1474" i="1"/>
  <c r="G1474" i="1" s="1"/>
  <c r="D1473" i="1"/>
  <c r="J1473" i="1" s="1"/>
  <c r="C1473" i="1"/>
  <c r="G1473" i="1" s="1"/>
  <c r="D1472" i="1"/>
  <c r="J1472" i="1" s="1"/>
  <c r="C1472" i="1"/>
  <c r="G1472" i="1" s="1"/>
  <c r="D1471" i="1"/>
  <c r="J1471" i="1" s="1"/>
  <c r="C1471" i="1"/>
  <c r="G1471" i="1" s="1"/>
  <c r="D1470" i="1"/>
  <c r="H1470" i="1" s="1"/>
  <c r="C1470" i="1"/>
  <c r="G1470" i="1" s="1"/>
  <c r="D1469" i="1"/>
  <c r="H1469" i="1" s="1"/>
  <c r="C1469" i="1"/>
  <c r="G1469" i="1" s="1"/>
  <c r="D1468" i="1"/>
  <c r="J1468" i="1" s="1"/>
  <c r="C1468" i="1"/>
  <c r="G1468" i="1" s="1"/>
  <c r="D1467" i="1"/>
  <c r="J1467" i="1" s="1"/>
  <c r="C1467" i="1"/>
  <c r="G1467" i="1" s="1"/>
  <c r="D1466" i="1"/>
  <c r="J1466" i="1" s="1"/>
  <c r="C1466" i="1"/>
  <c r="G1466" i="1" s="1"/>
  <c r="D1465" i="1"/>
  <c r="J1465" i="1" s="1"/>
  <c r="C1465" i="1"/>
  <c r="G1465" i="1" s="1"/>
  <c r="D1464" i="1"/>
  <c r="J1464" i="1" s="1"/>
  <c r="C1464" i="1"/>
  <c r="G1464" i="1" s="1"/>
  <c r="D1463" i="1"/>
  <c r="J1463" i="1" s="1"/>
  <c r="C1463" i="1"/>
  <c r="G1463" i="1" s="1"/>
  <c r="D1462" i="1"/>
  <c r="J1462" i="1" s="1"/>
  <c r="C1462" i="1"/>
  <c r="G1462" i="1" s="1"/>
  <c r="D1461" i="1"/>
  <c r="H1461" i="1" s="1"/>
  <c r="C1461" i="1"/>
  <c r="G1461" i="1" s="1"/>
  <c r="D1460" i="1"/>
  <c r="J1460" i="1" s="1"/>
  <c r="C1460" i="1"/>
  <c r="G1460" i="1" s="1"/>
  <c r="D1459" i="1"/>
  <c r="J1459" i="1" s="1"/>
  <c r="C1459" i="1"/>
  <c r="G1459" i="1" s="1"/>
  <c r="D1458" i="1"/>
  <c r="J1458" i="1" s="1"/>
  <c r="C1458" i="1"/>
  <c r="G1458" i="1" s="1"/>
  <c r="D1457" i="1"/>
  <c r="J1457" i="1" s="1"/>
  <c r="C1457" i="1"/>
  <c r="G1457" i="1" s="1"/>
  <c r="D1456" i="1"/>
  <c r="J1456" i="1" s="1"/>
  <c r="C1456" i="1"/>
  <c r="G1456" i="1" s="1"/>
  <c r="D1455" i="1"/>
  <c r="J1455" i="1" s="1"/>
  <c r="C1455" i="1"/>
  <c r="G1455" i="1" s="1"/>
  <c r="D1454" i="1"/>
  <c r="H1454" i="1" s="1"/>
  <c r="C1454" i="1"/>
  <c r="G1454" i="1" s="1"/>
  <c r="D1453" i="1"/>
  <c r="H1453" i="1" s="1"/>
  <c r="C1453" i="1"/>
  <c r="G1453" i="1" s="1"/>
  <c r="D1452" i="1"/>
  <c r="J1452" i="1" s="1"/>
  <c r="C1452" i="1"/>
  <c r="G1452" i="1" s="1"/>
  <c r="D1451" i="1"/>
  <c r="J1451" i="1" s="1"/>
  <c r="C1451" i="1"/>
  <c r="G1451" i="1" s="1"/>
  <c r="D1450" i="1"/>
  <c r="J1450" i="1" s="1"/>
  <c r="C1450" i="1"/>
  <c r="G1450" i="1" s="1"/>
  <c r="D1449" i="1"/>
  <c r="J1449" i="1" s="1"/>
  <c r="C1449" i="1"/>
  <c r="G1449" i="1" s="1"/>
  <c r="D1448" i="1"/>
  <c r="J1448" i="1" s="1"/>
  <c r="C1448" i="1"/>
  <c r="G1448" i="1" s="1"/>
  <c r="D1447" i="1"/>
  <c r="J1447" i="1" s="1"/>
  <c r="C1447" i="1"/>
  <c r="G1447" i="1" s="1"/>
  <c r="D1446" i="1"/>
  <c r="J1446" i="1" s="1"/>
  <c r="C1446" i="1"/>
  <c r="G1446" i="1" s="1"/>
  <c r="D1445" i="1"/>
  <c r="C1445" i="1"/>
  <c r="J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G1404" i="1" s="1"/>
  <c r="D1403" i="1"/>
  <c r="C1403" i="1"/>
  <c r="G1403" i="1" s="1"/>
  <c r="D1402" i="1"/>
  <c r="C1402" i="1"/>
  <c r="G1402" i="1" s="1"/>
  <c r="D1401" i="1"/>
  <c r="C1401" i="1"/>
  <c r="G1401" i="1" s="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C1153"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C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C985"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D820" i="1"/>
  <c r="C820" i="1"/>
  <c r="H820" i="1" s="1"/>
  <c r="D819" i="1"/>
  <c r="C819" i="1"/>
  <c r="H819" i="1" s="1"/>
  <c r="D818" i="1"/>
  <c r="C818" i="1"/>
  <c r="H818" i="1" s="1"/>
  <c r="D817" i="1"/>
  <c r="C817" i="1"/>
  <c r="D816" i="1"/>
  <c r="C816" i="1"/>
  <c r="H816" i="1" s="1"/>
  <c r="D815" i="1"/>
  <c r="C815" i="1"/>
  <c r="H815" i="1" s="1"/>
  <c r="D814" i="1"/>
  <c r="C814" i="1"/>
  <c r="D813" i="1"/>
  <c r="C813" i="1"/>
  <c r="H813" i="1" s="1"/>
  <c r="D812" i="1"/>
  <c r="C812" i="1"/>
  <c r="D811" i="1"/>
  <c r="C811" i="1"/>
  <c r="H811" i="1" s="1"/>
  <c r="D810" i="1"/>
  <c r="C810" i="1"/>
  <c r="H810" i="1" s="1"/>
  <c r="D809" i="1"/>
  <c r="C809" i="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D717" i="1"/>
  <c r="C717" i="1"/>
  <c r="H717" i="1" s="1"/>
  <c r="D716" i="1"/>
  <c r="C716" i="1"/>
  <c r="H716" i="1" s="1"/>
  <c r="D715" i="1"/>
  <c r="C715" i="1"/>
  <c r="D714" i="1"/>
  <c r="C714" i="1"/>
  <c r="H714" i="1" s="1"/>
  <c r="D713" i="1"/>
  <c r="C713" i="1"/>
  <c r="D712" i="1"/>
  <c r="C712" i="1"/>
  <c r="H712" i="1" s="1"/>
  <c r="D711" i="1"/>
  <c r="C711" i="1"/>
  <c r="D710" i="1"/>
  <c r="C710" i="1"/>
  <c r="H710" i="1" s="1"/>
  <c r="D709" i="1"/>
  <c r="C709" i="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D647" i="1"/>
  <c r="C647" i="1"/>
  <c r="D646" i="1"/>
  <c r="C646" i="1"/>
  <c r="D645" i="1"/>
  <c r="C645" i="1"/>
  <c r="D644" i="1"/>
  <c r="C644" i="1"/>
  <c r="D643" i="1"/>
  <c r="C643" i="1"/>
  <c r="D642" i="1"/>
  <c r="C642" i="1"/>
  <c r="D641" i="1"/>
  <c r="C641" i="1"/>
  <c r="D637" i="1"/>
  <c r="D632" i="1"/>
  <c r="C632" i="1"/>
  <c r="H632" i="1" s="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C619" i="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C509" i="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C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3" i="1"/>
  <c r="C413" i="1"/>
  <c r="H413" i="1" s="1"/>
  <c r="C411" i="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D378" i="1"/>
  <c r="C378" i="1"/>
  <c r="D377" i="1"/>
  <c r="C377" i="1"/>
  <c r="H377" i="1" s="1"/>
  <c r="D376" i="1"/>
  <c r="C376" i="1"/>
  <c r="H376" i="1" s="1"/>
  <c r="D375" i="1"/>
  <c r="C375" i="1"/>
  <c r="H375" i="1" s="1"/>
  <c r="D374" i="1"/>
  <c r="C374" i="1"/>
  <c r="H374" i="1" s="1"/>
  <c r="D373" i="1"/>
  <c r="C373" i="1"/>
  <c r="H373" i="1" s="1"/>
  <c r="D372" i="1"/>
  <c r="C372" i="1"/>
  <c r="H372" i="1" s="1"/>
  <c r="D371" i="1"/>
  <c r="C371" i="1"/>
  <c r="D370" i="1"/>
  <c r="C370" i="1"/>
  <c r="H370" i="1" s="1"/>
  <c r="D369" i="1"/>
  <c r="C369" i="1"/>
  <c r="H369" i="1" s="1"/>
  <c r="D368" i="1"/>
  <c r="C368" i="1"/>
  <c r="H368" i="1" s="1"/>
  <c r="D367" i="1"/>
  <c r="C367" i="1"/>
  <c r="H367" i="1" s="1"/>
  <c r="D366" i="1"/>
  <c r="C366" i="1"/>
  <c r="H366" i="1" s="1"/>
  <c r="D365" i="1"/>
  <c r="C365" i="1"/>
  <c r="D364" i="1"/>
  <c r="C364" i="1"/>
  <c r="D363" i="1"/>
  <c r="C363" i="1"/>
  <c r="D362" i="1"/>
  <c r="C362" i="1"/>
  <c r="H362" i="1" s="1"/>
  <c r="D361" i="1"/>
  <c r="C361" i="1"/>
  <c r="D360" i="1"/>
  <c r="C360" i="1"/>
  <c r="H360" i="1" s="1"/>
  <c r="D359" i="1"/>
  <c r="C359" i="1"/>
  <c r="D357" i="1"/>
  <c r="C357" i="1"/>
  <c r="D356" i="1"/>
  <c r="C356" i="1"/>
  <c r="H356" i="1" s="1"/>
  <c r="D355" i="1"/>
  <c r="C355" i="1"/>
  <c r="H355" i="1" s="1"/>
  <c r="D354" i="1"/>
  <c r="C354" i="1"/>
  <c r="H354" i="1" s="1"/>
  <c r="D353" i="1"/>
  <c r="C353" i="1"/>
  <c r="H353" i="1" s="1"/>
  <c r="D352" i="1"/>
  <c r="C352" i="1"/>
  <c r="H352" i="1" s="1"/>
  <c r="D351" i="1"/>
  <c r="C351" i="1"/>
  <c r="D350" i="1"/>
  <c r="C350" i="1"/>
  <c r="H350" i="1" s="1"/>
  <c r="D349" i="1"/>
  <c r="C349" i="1"/>
  <c r="H349" i="1" s="1"/>
  <c r="D348" i="1"/>
  <c r="C348" i="1"/>
  <c r="H348" i="1" s="1"/>
  <c r="D347" i="1"/>
  <c r="C347" i="1"/>
  <c r="H347"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D310" i="1"/>
  <c r="C310" i="1"/>
  <c r="H310" i="1" s="1"/>
  <c r="D309" i="1"/>
  <c r="C309" i="1"/>
  <c r="H309" i="1" s="1"/>
  <c r="D308" i="1"/>
  <c r="C308" i="1"/>
  <c r="H308" i="1" s="1"/>
  <c r="D307" i="1"/>
  <c r="C307"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2" i="1"/>
  <c r="C292" i="1"/>
  <c r="H292" i="1" s="1"/>
  <c r="D291" i="1"/>
  <c r="C291" i="1"/>
  <c r="H291" i="1" s="1"/>
  <c r="D290" i="1"/>
  <c r="C290" i="1"/>
  <c r="H290" i="1" s="1"/>
  <c r="D289" i="1"/>
  <c r="C289" i="1"/>
  <c r="H289" i="1" s="1"/>
  <c r="D288" i="1"/>
  <c r="C288"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C264" i="1"/>
  <c r="D263" i="1"/>
  <c r="C263" i="1"/>
  <c r="H263" i="1" s="1"/>
  <c r="D262" i="1"/>
  <c r="C262" i="1"/>
  <c r="H262" i="1" s="1"/>
  <c r="D261" i="1"/>
  <c r="C261" i="1"/>
  <c r="H261" i="1" s="1"/>
  <c r="D260" i="1"/>
  <c r="D258" i="1"/>
  <c r="C258" i="1"/>
  <c r="H258" i="1" s="1"/>
  <c r="D257" i="1"/>
  <c r="C257" i="1"/>
  <c r="D256" i="1"/>
  <c r="C256" i="1"/>
  <c r="D255" i="1"/>
  <c r="C255" i="1"/>
  <c r="D254" i="1"/>
  <c r="C254" i="1"/>
  <c r="H254" i="1" s="1"/>
  <c r="D253" i="1"/>
  <c r="C253" i="1"/>
  <c r="H253" i="1" s="1"/>
  <c r="D252" i="1"/>
  <c r="C252" i="1"/>
  <c r="H252" i="1" s="1"/>
  <c r="D251" i="1"/>
  <c r="C251" i="1"/>
  <c r="H251" i="1" s="1"/>
  <c r="D250" i="1"/>
  <c r="C250" i="1"/>
  <c r="H250" i="1" s="1"/>
  <c r="D249" i="1"/>
  <c r="C249" i="1"/>
  <c r="H249"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19" i="1"/>
  <c r="C219" i="1"/>
  <c r="H219" i="1" s="1"/>
  <c r="D218" i="1"/>
  <c r="C218" i="1"/>
  <c r="D217" i="1"/>
  <c r="C217" i="1"/>
  <c r="H217" i="1" s="1"/>
  <c r="D216" i="1"/>
  <c r="C216" i="1"/>
  <c r="H216" i="1" s="1"/>
  <c r="D215" i="1"/>
  <c r="C215" i="1"/>
  <c r="D214" i="1"/>
  <c r="C214" i="1"/>
  <c r="H214" i="1" s="1"/>
  <c r="D213" i="1"/>
  <c r="C213" i="1"/>
  <c r="H213" i="1" s="1"/>
  <c r="D212" i="1"/>
  <c r="C212" i="1"/>
  <c r="H212" i="1" s="1"/>
  <c r="D211" i="1"/>
  <c r="D210" i="1"/>
  <c r="C210" i="1"/>
  <c r="H210" i="1" s="1"/>
  <c r="D209" i="1"/>
  <c r="C209" i="1"/>
  <c r="H209" i="1" s="1"/>
  <c r="D208" i="1"/>
  <c r="C208" i="1"/>
  <c r="H208" i="1" s="1"/>
  <c r="D207" i="1"/>
  <c r="C207" i="1"/>
  <c r="H207" i="1" s="1"/>
  <c r="C206" i="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H197" i="1" s="1"/>
  <c r="D196" i="1"/>
  <c r="C196" i="1"/>
  <c r="H196" i="1" s="1"/>
  <c r="D195" i="1"/>
  <c r="C195" i="1"/>
  <c r="H195" i="1" s="1"/>
  <c r="D194" i="1"/>
  <c r="C194" i="1"/>
  <c r="H194" i="1" s="1"/>
  <c r="D193" i="1"/>
  <c r="C193" i="1"/>
  <c r="H193" i="1" s="1"/>
  <c r="D191" i="1"/>
  <c r="C191" i="1"/>
  <c r="H191" i="1" s="1"/>
  <c r="D190" i="1"/>
  <c r="C190" i="1"/>
  <c r="H190" i="1" s="1"/>
  <c r="D189" i="1"/>
  <c r="C189" i="1"/>
  <c r="H189" i="1" s="1"/>
  <c r="D188" i="1"/>
  <c r="C188" i="1"/>
  <c r="H188" i="1" s="1"/>
  <c r="D187" i="1"/>
  <c r="C187" i="1"/>
  <c r="H187" i="1" s="1"/>
  <c r="D186" i="1"/>
  <c r="C186" i="1"/>
  <c r="H186" i="1" s="1"/>
  <c r="D185" i="1"/>
  <c r="C185" i="1"/>
  <c r="H185" i="1" s="1"/>
  <c r="C184" i="1"/>
  <c r="D183" i="1"/>
  <c r="C183" i="1"/>
  <c r="H183" i="1" s="1"/>
  <c r="D182" i="1"/>
  <c r="C182" i="1"/>
  <c r="H182" i="1" s="1"/>
  <c r="D181" i="1"/>
  <c r="C181" i="1"/>
  <c r="H181" i="1" s="1"/>
  <c r="D180" i="1"/>
  <c r="C180" i="1"/>
  <c r="D179" i="1"/>
  <c r="C179" i="1"/>
  <c r="D178" i="1"/>
  <c r="C178" i="1"/>
  <c r="H178" i="1" s="1"/>
  <c r="D177" i="1"/>
  <c r="C177" i="1"/>
  <c r="D176" i="1"/>
  <c r="C176" i="1"/>
  <c r="D175" i="1"/>
  <c r="C175" i="1"/>
  <c r="D174" i="1"/>
  <c r="C174" i="1"/>
  <c r="C173" i="1"/>
  <c r="D172" i="1"/>
  <c r="C172" i="1"/>
  <c r="D171" i="1"/>
  <c r="C171" i="1"/>
  <c r="H171" i="1" s="1"/>
  <c r="D170" i="1"/>
  <c r="C170" i="1"/>
  <c r="D169" i="1"/>
  <c r="C169" i="1"/>
  <c r="D168" i="1"/>
  <c r="C168" i="1"/>
  <c r="D167" i="1"/>
  <c r="C167" i="1"/>
  <c r="D166" i="1"/>
  <c r="C166" i="1"/>
  <c r="D165" i="1"/>
  <c r="C165" i="1"/>
  <c r="D164" i="1"/>
  <c r="C164" i="1"/>
  <c r="D163" i="1"/>
  <c r="C163" i="1"/>
  <c r="D162" i="1"/>
  <c r="C162" i="1"/>
  <c r="D161" i="1"/>
  <c r="C161" i="1"/>
  <c r="D160" i="1"/>
  <c r="D158" i="1"/>
  <c r="C158" i="1"/>
  <c r="H158" i="1" s="1"/>
  <c r="D157" i="1"/>
  <c r="C157" i="1"/>
  <c r="D156" i="1"/>
  <c r="C156" i="1"/>
  <c r="H156" i="1" s="1"/>
  <c r="D155" i="1"/>
  <c r="C155" i="1"/>
  <c r="D154" i="1"/>
  <c r="C154" i="1"/>
  <c r="D153" i="1"/>
  <c r="C153" i="1"/>
  <c r="H153" i="1" s="1"/>
  <c r="D152" i="1"/>
  <c r="C152" i="1"/>
  <c r="H152" i="1" s="1"/>
  <c r="D151" i="1"/>
  <c r="C151" i="1"/>
  <c r="H151" i="1" s="1"/>
  <c r="D150" i="1"/>
  <c r="C150" i="1"/>
  <c r="H150" i="1" s="1"/>
  <c r="D149" i="1"/>
  <c r="D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C135" i="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C124" i="1"/>
  <c r="D123" i="1"/>
  <c r="C123" i="1"/>
  <c r="H123" i="1" s="1"/>
  <c r="D122" i="1"/>
  <c r="C122" i="1"/>
  <c r="H122" i="1" s="1"/>
  <c r="C121" i="1"/>
  <c r="C120" i="1"/>
  <c r="D119" i="1"/>
  <c r="C119" i="1"/>
  <c r="H119" i="1" s="1"/>
  <c r="D118" i="1"/>
  <c r="C118" i="1"/>
  <c r="H118" i="1" s="1"/>
  <c r="D117" i="1"/>
  <c r="C117" i="1"/>
  <c r="C116" i="1"/>
  <c r="D115" i="1"/>
  <c r="C115" i="1"/>
  <c r="H115" i="1" s="1"/>
  <c r="D114" i="1"/>
  <c r="C114" i="1"/>
  <c r="H114" i="1" s="1"/>
  <c r="D113" i="1"/>
  <c r="C113" i="1"/>
  <c r="H113" i="1" s="1"/>
  <c r="D112" i="1"/>
  <c r="C112" i="1"/>
  <c r="H112" i="1" s="1"/>
  <c r="D111" i="1"/>
  <c r="C111" i="1"/>
  <c r="D110" i="1"/>
  <c r="C110" i="1"/>
  <c r="H110" i="1" s="1"/>
  <c r="D109" i="1"/>
  <c r="C109" i="1"/>
  <c r="H109" i="1" s="1"/>
  <c r="D108" i="1"/>
  <c r="C108" i="1"/>
  <c r="D107" i="1"/>
  <c r="C107" i="1"/>
  <c r="H107" i="1" s="1"/>
  <c r="D106" i="1"/>
  <c r="C106" i="1"/>
  <c r="H106" i="1" s="1"/>
  <c r="D105" i="1"/>
  <c r="C105" i="1"/>
  <c r="D104" i="1"/>
  <c r="C104" i="1"/>
  <c r="H104" i="1" s="1"/>
  <c r="D103" i="1"/>
  <c r="C103"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D92" i="1"/>
  <c r="C92" i="1"/>
  <c r="H92" i="1" s="1"/>
  <c r="D91" i="1"/>
  <c r="C91" i="1"/>
  <c r="H91" i="1" s="1"/>
  <c r="D90" i="1"/>
  <c r="C90" i="1"/>
  <c r="D89" i="1"/>
  <c r="C89" i="1"/>
  <c r="D88" i="1"/>
  <c r="C88" i="1"/>
  <c r="D87" i="1"/>
  <c r="C87" i="1"/>
  <c r="D86" i="1"/>
  <c r="C86" i="1"/>
  <c r="H86" i="1" s="1"/>
  <c r="D85" i="1"/>
  <c r="C85" i="1"/>
  <c r="H85" i="1" s="1"/>
  <c r="D84" i="1"/>
  <c r="C84" i="1"/>
  <c r="H84" i="1" s="1"/>
  <c r="D83" i="1"/>
  <c r="C83" i="1"/>
  <c r="H83" i="1" s="1"/>
  <c r="D82" i="1"/>
  <c r="C82" i="1"/>
  <c r="H82" i="1" s="1"/>
  <c r="D81" i="1"/>
  <c r="C81" i="1"/>
  <c r="D80" i="1"/>
  <c r="C80" i="1"/>
  <c r="H80" i="1" s="1"/>
  <c r="D79" i="1"/>
  <c r="D77" i="1"/>
  <c r="C77" i="1"/>
  <c r="H77" i="1" s="1"/>
  <c r="D76" i="1"/>
  <c r="C76" i="1"/>
  <c r="H76" i="1" s="1"/>
  <c r="D75" i="1"/>
  <c r="C75" i="1"/>
  <c r="H75" i="1" s="1"/>
  <c r="D74" i="1"/>
  <c r="C74" i="1"/>
  <c r="H74" i="1" s="1"/>
  <c r="D73" i="1"/>
  <c r="C73" i="1"/>
  <c r="H73" i="1" s="1"/>
  <c r="D72" i="1"/>
  <c r="C72" i="1"/>
  <c r="H72" i="1" s="1"/>
  <c r="D71" i="1"/>
  <c r="C71" i="1"/>
  <c r="D70" i="1"/>
  <c r="C70" i="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D59" i="1"/>
  <c r="C59" i="1"/>
  <c r="H59" i="1" s="1"/>
  <c r="D58" i="1"/>
  <c r="C58" i="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C25" i="1"/>
  <c r="D24" i="1"/>
  <c r="C24" i="1"/>
  <c r="H24" i="1" s="1"/>
  <c r="D23" i="1"/>
  <c r="C23" i="1"/>
  <c r="H23" i="1" s="1"/>
  <c r="D22" i="1"/>
  <c r="C22" i="1"/>
  <c r="H22" i="1" s="1"/>
  <c r="D21" i="1"/>
  <c r="C21" i="1"/>
  <c r="H21" i="1" s="1"/>
  <c r="D20" i="1"/>
  <c r="C20" i="1"/>
  <c r="D19" i="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D5" i="1"/>
  <c r="H5" i="1" s="1"/>
  <c r="C5" i="1"/>
  <c r="D4" i="1"/>
  <c r="H4" i="1" s="1"/>
  <c r="C4" i="1"/>
  <c r="H649" i="1" l="1"/>
  <c r="H647" i="1"/>
  <c r="H646" i="1"/>
  <c r="H641" i="1"/>
  <c r="F416" i="4"/>
  <c r="E21" i="9"/>
  <c r="B21" i="9" s="1"/>
  <c r="E283" i="9"/>
  <c r="B283" i="9" s="1"/>
  <c r="E139" i="9"/>
  <c r="D580" i="4"/>
  <c r="D351" i="4"/>
  <c r="D644" i="4"/>
  <c r="D643" i="4"/>
  <c r="C412" i="1"/>
  <c r="G412" i="1" s="1"/>
  <c r="C260" i="1"/>
  <c r="H260" i="1" s="1"/>
  <c r="D263" i="4"/>
  <c r="E68" i="9"/>
  <c r="B68" i="9" s="1"/>
  <c r="D252" i="4"/>
  <c r="E56" i="9"/>
  <c r="B56" i="9" s="1"/>
  <c r="C192" i="1"/>
  <c r="G192" i="1" s="1"/>
  <c r="C198" i="1"/>
  <c r="H198" i="1" s="1"/>
  <c r="E52" i="9"/>
  <c r="B52" i="9" s="1"/>
  <c r="E45" i="9"/>
  <c r="B45" i="9" s="1"/>
  <c r="E43" i="9"/>
  <c r="B43" i="9" s="1"/>
  <c r="C160" i="1"/>
  <c r="D163" i="4"/>
  <c r="F163" i="4" s="1"/>
  <c r="E40" i="9"/>
  <c r="B40" i="9" s="1"/>
  <c r="C159" i="1"/>
  <c r="C149" i="1"/>
  <c r="H149" i="1" s="1"/>
  <c r="C102" i="1"/>
  <c r="G102" i="1" s="1"/>
  <c r="C78" i="1"/>
  <c r="C79" i="1"/>
  <c r="G79" i="1" s="1"/>
  <c r="E26" i="9"/>
  <c r="B26" i="9" s="1"/>
  <c r="C19" i="1"/>
  <c r="D7" i="4"/>
  <c r="E23" i="9"/>
  <c r="B23" i="9" s="1"/>
  <c r="E284" i="9"/>
  <c r="B284" i="9" s="1"/>
  <c r="G1566" i="1"/>
  <c r="G1562" i="1"/>
  <c r="D43" i="8"/>
  <c r="C1524" i="1"/>
  <c r="H1524" i="1" s="1"/>
  <c r="C1555" i="1"/>
  <c r="G1555" i="1" s="1"/>
  <c r="G1556" i="1"/>
  <c r="G1530" i="1"/>
  <c r="G1532" i="1"/>
  <c r="G1576" i="1"/>
  <c r="G1510" i="1"/>
  <c r="G1502" i="1"/>
  <c r="G1490" i="1"/>
  <c r="C1483" i="1"/>
  <c r="H1483" i="1" s="1"/>
  <c r="G1486" i="1"/>
  <c r="H821" i="1"/>
  <c r="H817" i="1"/>
  <c r="H814" i="1"/>
  <c r="H812" i="1"/>
  <c r="H809" i="1"/>
  <c r="H718" i="1"/>
  <c r="H715" i="1"/>
  <c r="H713" i="1"/>
  <c r="H711" i="1"/>
  <c r="H709" i="1"/>
  <c r="H648" i="1"/>
  <c r="E274" i="9"/>
  <c r="B274" i="9" s="1"/>
  <c r="H644" i="1"/>
  <c r="H643" i="1"/>
  <c r="H642" i="1"/>
  <c r="H645" i="1"/>
  <c r="H288" i="1"/>
  <c r="H378" i="1"/>
  <c r="H379" i="1"/>
  <c r="H371" i="1"/>
  <c r="H364" i="1"/>
  <c r="H365" i="1"/>
  <c r="H363" i="1"/>
  <c r="E363" i="4"/>
  <c r="D358" i="1" s="1"/>
  <c r="H359" i="1"/>
  <c r="H361" i="1"/>
  <c r="H351" i="1"/>
  <c r="H357" i="1"/>
  <c r="E311" i="4"/>
  <c r="D306" i="1" s="1"/>
  <c r="H307" i="1"/>
  <c r="H311" i="1"/>
  <c r="H412" i="1"/>
  <c r="E644" i="4"/>
  <c r="D638" i="1" s="1"/>
  <c r="D411" i="1"/>
  <c r="H411" i="1" s="1"/>
  <c r="H264" i="1"/>
  <c r="H257" i="1"/>
  <c r="H255" i="1"/>
  <c r="H256" i="1"/>
  <c r="H215" i="1"/>
  <c r="H218" i="1"/>
  <c r="H206" i="1"/>
  <c r="E196" i="4"/>
  <c r="D192" i="1" s="1"/>
  <c r="H192" i="1" s="1"/>
  <c r="H184" i="1"/>
  <c r="F221" i="9"/>
  <c r="E163" i="4"/>
  <c r="D159" i="1" s="1"/>
  <c r="H180" i="1"/>
  <c r="F219" i="9"/>
  <c r="H179" i="1"/>
  <c r="H177" i="1"/>
  <c r="H176" i="1"/>
  <c r="H175" i="1"/>
  <c r="H173" i="1"/>
  <c r="H174" i="1"/>
  <c r="H172" i="1"/>
  <c r="H170" i="1"/>
  <c r="H169" i="1"/>
  <c r="H168" i="1"/>
  <c r="H167" i="1"/>
  <c r="H165" i="1"/>
  <c r="H166" i="1"/>
  <c r="H164" i="1"/>
  <c r="H163" i="1"/>
  <c r="H162" i="1"/>
  <c r="H160" i="1"/>
  <c r="H161" i="1"/>
  <c r="H148" i="1"/>
  <c r="H155" i="1"/>
  <c r="H157" i="1"/>
  <c r="H154" i="1"/>
  <c r="F217" i="9"/>
  <c r="B217" i="9" s="1"/>
  <c r="H135" i="1"/>
  <c r="H124" i="1"/>
  <c r="H120" i="1"/>
  <c r="H121" i="1"/>
  <c r="D116" i="1"/>
  <c r="H116" i="1"/>
  <c r="H117" i="1"/>
  <c r="H108" i="1"/>
  <c r="H111" i="1"/>
  <c r="H102" i="1"/>
  <c r="H103" i="1"/>
  <c r="H105" i="1"/>
  <c r="H93" i="1"/>
  <c r="H90" i="1"/>
  <c r="H89" i="1"/>
  <c r="H87" i="1"/>
  <c r="H88" i="1"/>
  <c r="H79" i="1"/>
  <c r="H81" i="1"/>
  <c r="E82" i="4"/>
  <c r="D78" i="1" s="1"/>
  <c r="H70" i="1"/>
  <c r="H71" i="1"/>
  <c r="H46" i="1"/>
  <c r="H58" i="1"/>
  <c r="H60" i="1"/>
  <c r="H25" i="1"/>
  <c r="H19" i="1"/>
  <c r="H20" i="1"/>
  <c r="E7" i="4"/>
  <c r="D3" i="1" s="1"/>
  <c r="F213" i="9"/>
  <c r="B213" i="9" s="1"/>
  <c r="G4" i="1"/>
  <c r="G5" i="1"/>
  <c r="H6"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3" i="1"/>
  <c r="G215" i="1"/>
  <c r="G217" i="1"/>
  <c r="G219" i="1"/>
  <c r="G222" i="1"/>
  <c r="G224" i="1"/>
  <c r="G226" i="1"/>
  <c r="G228" i="1"/>
  <c r="G230" i="1"/>
  <c r="G232" i="1"/>
  <c r="G234" i="1"/>
  <c r="G236" i="1"/>
  <c r="G238" i="1"/>
  <c r="G240" i="1"/>
  <c r="G242" i="1"/>
  <c r="G244" i="1"/>
  <c r="G246" i="1"/>
  <c r="G250" i="1"/>
  <c r="G252" i="1"/>
  <c r="G254" i="1"/>
  <c r="G256" i="1"/>
  <c r="G258" i="1"/>
  <c r="G261" i="1"/>
  <c r="G263" i="1"/>
  <c r="G265" i="1"/>
  <c r="G267" i="1"/>
  <c r="G269" i="1"/>
  <c r="G271" i="1"/>
  <c r="G273" i="1"/>
  <c r="G27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8" i="1"/>
  <c r="G150" i="1"/>
  <c r="G152" i="1"/>
  <c r="G154" i="1"/>
  <c r="G156" i="1"/>
  <c r="G158" i="1"/>
  <c r="G160" i="1"/>
  <c r="G162" i="1"/>
  <c r="G164" i="1"/>
  <c r="G166" i="1"/>
  <c r="G168" i="1"/>
  <c r="G170" i="1"/>
  <c r="G172" i="1"/>
  <c r="G174" i="1"/>
  <c r="G176" i="1"/>
  <c r="G178" i="1"/>
  <c r="G180" i="1"/>
  <c r="G182" i="1"/>
  <c r="G184" i="1"/>
  <c r="G186" i="1"/>
  <c r="G188" i="1"/>
  <c r="G190" i="1"/>
  <c r="G194" i="1"/>
  <c r="G196" i="1"/>
  <c r="G198" i="1"/>
  <c r="G200" i="1"/>
  <c r="G202" i="1"/>
  <c r="G204" i="1"/>
  <c r="G206" i="1"/>
  <c r="G208" i="1"/>
  <c r="G210" i="1"/>
  <c r="G212" i="1"/>
  <c r="G214" i="1"/>
  <c r="G216" i="1"/>
  <c r="G218" i="1"/>
  <c r="G221" i="1"/>
  <c r="G223" i="1"/>
  <c r="G225" i="1"/>
  <c r="G227" i="1"/>
  <c r="G229" i="1"/>
  <c r="G231" i="1"/>
  <c r="G233" i="1"/>
  <c r="G235" i="1"/>
  <c r="G237" i="1"/>
  <c r="G239" i="1"/>
  <c r="G241" i="1"/>
  <c r="G243" i="1"/>
  <c r="G245" i="1"/>
  <c r="G247" i="1"/>
  <c r="G249" i="1"/>
  <c r="G251" i="1"/>
  <c r="G253" i="1"/>
  <c r="G255" i="1"/>
  <c r="G257" i="1"/>
  <c r="G260" i="1"/>
  <c r="G262" i="1"/>
  <c r="G264" i="1"/>
  <c r="G266" i="1"/>
  <c r="G268" i="1"/>
  <c r="G270" i="1"/>
  <c r="G272" i="1"/>
  <c r="G274" i="1"/>
  <c r="H276"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H658"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H1289" i="1"/>
  <c r="G1289" i="1"/>
  <c r="G1291" i="1"/>
  <c r="G1293" i="1"/>
  <c r="G1295" i="1"/>
  <c r="G1297" i="1"/>
  <c r="G1300" i="1"/>
  <c r="G1302" i="1"/>
  <c r="G1304" i="1"/>
  <c r="G1306" i="1"/>
  <c r="G1308" i="1"/>
  <c r="G1310" i="1"/>
  <c r="G1312" i="1"/>
  <c r="G1290" i="1"/>
  <c r="G1292" i="1"/>
  <c r="G1294" i="1"/>
  <c r="G1296" i="1"/>
  <c r="G1298" i="1"/>
  <c r="G1301" i="1"/>
  <c r="G1303" i="1"/>
  <c r="G1305" i="1"/>
  <c r="G1307" i="1"/>
  <c r="G1309" i="1"/>
  <c r="G1311"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6" i="1"/>
  <c r="H1437" i="1"/>
  <c r="H1438" i="1"/>
  <c r="H1439" i="1"/>
  <c r="I1439" i="1" s="1"/>
  <c r="J1439" i="1"/>
  <c r="H1440" i="1"/>
  <c r="I1440" i="1" s="1"/>
  <c r="J1440" i="1"/>
  <c r="H1441" i="1"/>
  <c r="I1441" i="1" s="1"/>
  <c r="J1441" i="1"/>
  <c r="H1442" i="1"/>
  <c r="I1442" i="1" s="1"/>
  <c r="J1442" i="1"/>
  <c r="H1443" i="1"/>
  <c r="I1443" i="1" s="1"/>
  <c r="J1443" i="1"/>
  <c r="H1444" i="1"/>
  <c r="I1444" i="1" s="1"/>
  <c r="J1444" i="1"/>
  <c r="H1445" i="1"/>
  <c r="H1480" i="1"/>
  <c r="G1481" i="1"/>
  <c r="G1485" i="1"/>
  <c r="G1487" i="1"/>
  <c r="G1489" i="1"/>
  <c r="G1491" i="1"/>
  <c r="G1493" i="1"/>
  <c r="G1495" i="1"/>
  <c r="G1497" i="1"/>
  <c r="G1499" i="1"/>
  <c r="G1501" i="1"/>
  <c r="G1503" i="1"/>
  <c r="G1505" i="1"/>
  <c r="G1507" i="1"/>
  <c r="G1509" i="1"/>
  <c r="G1511" i="1"/>
  <c r="G1513" i="1"/>
  <c r="G1515" i="1"/>
  <c r="G1519" i="1"/>
  <c r="G1521" i="1"/>
  <c r="G1523" i="1"/>
  <c r="G1525" i="1"/>
  <c r="G1527" i="1"/>
  <c r="G1529" i="1"/>
  <c r="G1531" i="1"/>
  <c r="G1533" i="1"/>
  <c r="G1535" i="1"/>
  <c r="G1537" i="1"/>
  <c r="G1539" i="1"/>
  <c r="H1541" i="1"/>
  <c r="H1543" i="1"/>
  <c r="H1545" i="1"/>
  <c r="H1547" i="1"/>
  <c r="H1549" i="1"/>
  <c r="H1551" i="1"/>
  <c r="H1553" i="1"/>
  <c r="H1555" i="1"/>
  <c r="H1557" i="1"/>
  <c r="H1559" i="1"/>
  <c r="H1561" i="1"/>
  <c r="H1563" i="1"/>
  <c r="H1565" i="1"/>
  <c r="H1567" i="1"/>
  <c r="H1569" i="1"/>
  <c r="H1571" i="1"/>
  <c r="H1573" i="1"/>
  <c r="H1575" i="1"/>
  <c r="H1577" i="1"/>
  <c r="H1579" i="1"/>
  <c r="F107" i="4"/>
  <c r="F197" i="4"/>
  <c r="D215" i="4"/>
  <c r="D224" i="4"/>
  <c r="F225" i="4"/>
  <c r="E224" i="4"/>
  <c r="D220" i="1" s="1"/>
  <c r="E298" i="4"/>
  <c r="D421" i="4"/>
  <c r="G1445" i="1"/>
  <c r="H1446" i="1"/>
  <c r="I1446" i="1" s="1"/>
  <c r="H1447" i="1"/>
  <c r="I1447" i="1" s="1"/>
  <c r="H1448" i="1"/>
  <c r="I1448" i="1" s="1"/>
  <c r="H1449" i="1"/>
  <c r="I1449" i="1" s="1"/>
  <c r="H1450" i="1"/>
  <c r="I1450" i="1" s="1"/>
  <c r="H1451" i="1"/>
  <c r="I1451" i="1" s="1"/>
  <c r="H1452" i="1"/>
  <c r="I1452" i="1" s="1"/>
  <c r="H1455" i="1"/>
  <c r="I1455" i="1" s="1"/>
  <c r="H1456" i="1"/>
  <c r="I1456" i="1" s="1"/>
  <c r="H1457" i="1"/>
  <c r="I1457" i="1" s="1"/>
  <c r="H1458" i="1"/>
  <c r="I1458" i="1" s="1"/>
  <c r="H1459" i="1"/>
  <c r="I1459" i="1" s="1"/>
  <c r="H1460" i="1"/>
  <c r="I1460" i="1" s="1"/>
  <c r="H1462" i="1"/>
  <c r="I1462" i="1" s="1"/>
  <c r="H1463" i="1"/>
  <c r="I1463" i="1" s="1"/>
  <c r="H1464" i="1"/>
  <c r="I1464" i="1" s="1"/>
  <c r="H1465" i="1"/>
  <c r="I1465" i="1" s="1"/>
  <c r="H1466" i="1"/>
  <c r="I1466" i="1" s="1"/>
  <c r="H1467" i="1"/>
  <c r="I1467" i="1" s="1"/>
  <c r="H1468" i="1"/>
  <c r="I1468" i="1" s="1"/>
  <c r="H1471" i="1"/>
  <c r="I1471" i="1" s="1"/>
  <c r="H1472" i="1"/>
  <c r="I1472" i="1" s="1"/>
  <c r="H1473" i="1"/>
  <c r="I1473" i="1" s="1"/>
  <c r="H1474" i="1"/>
  <c r="I1474" i="1" s="1"/>
  <c r="H1476" i="1"/>
  <c r="I1476" i="1" s="1"/>
  <c r="H1477" i="1"/>
  <c r="I1477" i="1" s="1"/>
  <c r="H1478" i="1"/>
  <c r="I1478" i="1" s="1"/>
  <c r="H1479" i="1"/>
  <c r="I1479" i="1" s="1"/>
  <c r="F45" i="4"/>
  <c r="F51" i="4"/>
  <c r="F83" i="4"/>
  <c r="F253" i="4"/>
  <c r="D175" i="5"/>
  <c r="F176" i="5"/>
  <c r="H22" i="3"/>
  <c r="F125" i="4"/>
  <c r="G20" i="9"/>
  <c r="F152" i="4"/>
  <c r="H20" i="9"/>
  <c r="F153" i="4"/>
  <c r="E263" i="4"/>
  <c r="D259" i="1" s="1"/>
  <c r="F300" i="4"/>
  <c r="D311" i="4"/>
  <c r="F312" i="4"/>
  <c r="F352" i="4"/>
  <c r="D363" i="4"/>
  <c r="F364" i="4"/>
  <c r="E421" i="4"/>
  <c r="E459" i="4"/>
  <c r="D453" i="1" s="1"/>
  <c r="H453" i="1" s="1"/>
  <c r="D472" i="4"/>
  <c r="F473" i="4"/>
  <c r="E515" i="4"/>
  <c r="D509" i="1" s="1"/>
  <c r="H509" i="1" s="1"/>
  <c r="D529" i="4"/>
  <c r="D567" i="4"/>
  <c r="D593" i="4"/>
  <c r="F603" i="4"/>
  <c r="E625" i="4"/>
  <c r="D619" i="1" s="1"/>
  <c r="G619" i="1" s="1"/>
  <c r="E7" i="5"/>
  <c r="H286" i="9"/>
  <c r="E87" i="5"/>
  <c r="F119" i="5"/>
  <c r="G287" i="9"/>
  <c r="E287" i="9" s="1"/>
  <c r="B287" i="9" s="1"/>
  <c r="D146" i="5"/>
  <c r="F149" i="5"/>
  <c r="H289" i="9"/>
  <c r="E176" i="5"/>
  <c r="F190" i="5"/>
  <c r="F206" i="5"/>
  <c r="F238" i="5"/>
  <c r="E5" i="6"/>
  <c r="D89" i="6"/>
  <c r="F485" i="4"/>
  <c r="F581" i="4"/>
  <c r="F13" i="5"/>
  <c r="D68" i="5"/>
  <c r="F79" i="5"/>
  <c r="F135" i="5"/>
  <c r="G289" i="9"/>
  <c r="F177" i="5"/>
  <c r="F180" i="5"/>
  <c r="F246" i="5"/>
  <c r="F115" i="6"/>
  <c r="D42" i="8"/>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H164" i="9"/>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3" i="9"/>
  <c r="E163" i="9" s="1"/>
  <c r="B163" i="9" s="1"/>
  <c r="G161" i="9"/>
  <c r="E161" i="9" s="1"/>
  <c r="B161" i="9" s="1"/>
  <c r="I10" i="9"/>
  <c r="B125" i="9"/>
  <c r="B129" i="9"/>
  <c r="B133" i="9"/>
  <c r="B137" i="9"/>
  <c r="B141" i="9"/>
  <c r="G160" i="9"/>
  <c r="E160" i="9" s="1"/>
  <c r="B160" i="9" s="1"/>
  <c r="G162" i="9"/>
  <c r="E162" i="9" s="1"/>
  <c r="B162" i="9" s="1"/>
  <c r="G164" i="9"/>
  <c r="E164" i="9" s="1"/>
  <c r="B164" i="9" s="1"/>
  <c r="G166" i="9"/>
  <c r="E166" i="9" s="1"/>
  <c r="B166" i="9" s="1"/>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B273" i="9"/>
  <c r="F417" i="4"/>
  <c r="E286" i="9"/>
  <c r="B286" i="9" s="1"/>
  <c r="F88" i="5"/>
  <c r="G297" i="9"/>
  <c r="E297" i="9" s="1"/>
  <c r="B127" i="9"/>
  <c r="B131" i="9"/>
  <c r="B135" i="9"/>
  <c r="B139" i="9"/>
  <c r="G191" i="9"/>
  <c r="E191" i="9" s="1"/>
  <c r="M212" i="9"/>
  <c r="B281" i="9"/>
  <c r="B215" i="9"/>
  <c r="B219" i="9"/>
  <c r="B221" i="9"/>
  <c r="B223" i="9"/>
  <c r="F275" i="9"/>
  <c r="B279" i="9"/>
  <c r="B290" i="9"/>
  <c r="B228" i="9"/>
  <c r="B230" i="9"/>
  <c r="B232" i="9"/>
  <c r="B234" i="9"/>
  <c r="B236" i="9"/>
  <c r="B238" i="9"/>
  <c r="B240" i="9"/>
  <c r="B242" i="9"/>
  <c r="B244" i="9"/>
  <c r="B246" i="9"/>
  <c r="B248" i="9"/>
  <c r="B250" i="9"/>
  <c r="B252" i="9"/>
  <c r="B254" i="9"/>
  <c r="B256" i="9"/>
  <c r="B258" i="9"/>
  <c r="B260" i="9"/>
  <c r="B262" i="9"/>
  <c r="B264" i="9"/>
  <c r="B266" i="9"/>
  <c r="B268" i="9"/>
  <c r="B270" i="9"/>
  <c r="F580" i="4" l="1"/>
  <c r="C574" i="1"/>
  <c r="F351" i="4"/>
  <c r="C346" i="1"/>
  <c r="F644" i="4"/>
  <c r="C638" i="1"/>
  <c r="H638" i="1"/>
  <c r="F643" i="4"/>
  <c r="C637" i="1"/>
  <c r="F263" i="4"/>
  <c r="C259" i="1"/>
  <c r="G259" i="1" s="1"/>
  <c r="F252" i="4"/>
  <c r="C248" i="1"/>
  <c r="H159" i="1"/>
  <c r="H78" i="1"/>
  <c r="F7" i="4"/>
  <c r="C3" i="1"/>
  <c r="G3" i="1" s="1"/>
  <c r="D6" i="4"/>
  <c r="H16" i="3" s="1"/>
  <c r="G1524" i="1"/>
  <c r="G294" i="9"/>
  <c r="E294" i="9" s="1"/>
  <c r="B294" i="9" s="1"/>
  <c r="I35" i="3"/>
  <c r="C1518" i="1"/>
  <c r="G1483" i="1"/>
  <c r="B191" i="9"/>
  <c r="E350" i="4"/>
  <c r="E408" i="4" s="1"/>
  <c r="D403" i="1" s="1"/>
  <c r="G638" i="1"/>
  <c r="G159" i="1"/>
  <c r="G78" i="1"/>
  <c r="E6" i="4"/>
  <c r="B297" i="9"/>
  <c r="E296" i="9"/>
  <c r="I10" i="3" s="1"/>
  <c r="K1432" i="9"/>
  <c r="G295" i="9"/>
  <c r="E295" i="9" s="1"/>
  <c r="B295" i="9" s="1"/>
  <c r="C1517" i="1"/>
  <c r="I34" i="3"/>
  <c r="D141" i="6"/>
  <c r="E289" i="9"/>
  <c r="B289" i="9" s="1"/>
  <c r="E141" i="6"/>
  <c r="I24" i="3"/>
  <c r="D1299" i="1"/>
  <c r="E175" i="5"/>
  <c r="D1152" i="1" s="1"/>
  <c r="I22" i="3"/>
  <c r="D1153" i="1"/>
  <c r="E68" i="5"/>
  <c r="D1065" i="1"/>
  <c r="E6" i="5"/>
  <c r="I20" i="3"/>
  <c r="D985" i="1"/>
  <c r="F567" i="4"/>
  <c r="C561" i="1"/>
  <c r="F472" i="4"/>
  <c r="C466" i="1"/>
  <c r="E420" i="4"/>
  <c r="D415" i="1"/>
  <c r="F363" i="4"/>
  <c r="D350" i="4"/>
  <c r="C358" i="1"/>
  <c r="E528" i="4"/>
  <c r="E151" i="4"/>
  <c r="F224" i="4"/>
  <c r="C220" i="1"/>
  <c r="F6" i="4"/>
  <c r="G453" i="1"/>
  <c r="H619" i="1"/>
  <c r="E165" i="9"/>
  <c r="B165" i="9" s="1"/>
  <c r="F212" i="9"/>
  <c r="B212" i="9" s="1"/>
  <c r="F68" i="5"/>
  <c r="H21" i="3"/>
  <c r="C1046" i="1"/>
  <c r="D6" i="5"/>
  <c r="F89" i="6"/>
  <c r="C1383" i="1"/>
  <c r="F146" i="5"/>
  <c r="C1124" i="1"/>
  <c r="F593" i="4"/>
  <c r="C587" i="1"/>
  <c r="D528" i="4"/>
  <c r="F529" i="4"/>
  <c r="C523" i="1"/>
  <c r="F311" i="4"/>
  <c r="D298" i="4"/>
  <c r="C306" i="1"/>
  <c r="E20" i="9"/>
  <c r="F175" i="5"/>
  <c r="C1152" i="1"/>
  <c r="D420" i="4"/>
  <c r="F421" i="4"/>
  <c r="C415" i="1"/>
  <c r="D293" i="1"/>
  <c r="F215" i="4"/>
  <c r="D151" i="4"/>
  <c r="C211" i="1"/>
  <c r="G509" i="1"/>
  <c r="H574" i="1" l="1"/>
  <c r="G574" i="1"/>
  <c r="H346" i="1"/>
  <c r="G346" i="1"/>
  <c r="H637" i="1"/>
  <c r="G637" i="1"/>
  <c r="H259" i="1"/>
  <c r="H248" i="1"/>
  <c r="G248" i="1"/>
  <c r="C2" i="1"/>
  <c r="H3" i="1"/>
  <c r="H1518" i="1"/>
  <c r="G1518" i="1"/>
  <c r="E293" i="9"/>
  <c r="E407" i="4"/>
  <c r="D402" i="1" s="1"/>
  <c r="D345" i="1"/>
  <c r="D2" i="1"/>
  <c r="I16" i="3"/>
  <c r="E412" i="4"/>
  <c r="D407" i="1" s="1"/>
  <c r="H211" i="1"/>
  <c r="G211" i="1"/>
  <c r="H1152" i="1"/>
  <c r="G1152" i="1"/>
  <c r="B20" i="9"/>
  <c r="E19" i="9"/>
  <c r="D407" i="4"/>
  <c r="F298" i="4"/>
  <c r="C293" i="1"/>
  <c r="H523" i="1"/>
  <c r="G523" i="1"/>
  <c r="D636" i="4"/>
  <c r="F528" i="4"/>
  <c r="C522" i="1"/>
  <c r="E636" i="4"/>
  <c r="D630" i="1" s="1"/>
  <c r="D522" i="1"/>
  <c r="F350" i="4"/>
  <c r="D408" i="4"/>
  <c r="C345" i="1"/>
  <c r="H466" i="1"/>
  <c r="G466" i="1"/>
  <c r="H561" i="1"/>
  <c r="G561" i="1"/>
  <c r="H985" i="1"/>
  <c r="G985" i="1"/>
  <c r="H276" i="9"/>
  <c r="D984" i="1"/>
  <c r="I21" i="3"/>
  <c r="D1046" i="1"/>
  <c r="H1046" i="1" s="1"/>
  <c r="G1299" i="1"/>
  <c r="H1299" i="1"/>
  <c r="I28" i="3"/>
  <c r="D1435" i="1"/>
  <c r="F141" i="6"/>
  <c r="H28" i="3"/>
  <c r="C1435" i="1"/>
  <c r="H1517" i="1"/>
  <c r="G1517" i="1"/>
  <c r="H11" i="3"/>
  <c r="G299" i="9"/>
  <c r="E299" i="9" s="1"/>
  <c r="F151" i="4"/>
  <c r="H17" i="3"/>
  <c r="D289" i="4"/>
  <c r="C147" i="1"/>
  <c r="H415" i="1"/>
  <c r="G415" i="1"/>
  <c r="F420" i="4"/>
  <c r="D635" i="4"/>
  <c r="C414" i="1"/>
  <c r="H306" i="1"/>
  <c r="G306" i="1"/>
  <c r="H587" i="1"/>
  <c r="G587" i="1"/>
  <c r="H1124" i="1"/>
  <c r="G1124" i="1"/>
  <c r="G1383" i="1"/>
  <c r="H1383" i="1"/>
  <c r="G282" i="9"/>
  <c r="E282" i="9" s="1"/>
  <c r="B282" i="9" s="1"/>
  <c r="G276" i="9"/>
  <c r="E276" i="9" s="1"/>
  <c r="F6" i="5"/>
  <c r="C984" i="1"/>
  <c r="D412" i="4"/>
  <c r="H220" i="1"/>
  <c r="G220" i="1"/>
  <c r="E289" i="4"/>
  <c r="I17" i="3"/>
  <c r="D147" i="1"/>
  <c r="H358" i="1"/>
  <c r="G358" i="1"/>
  <c r="E635" i="4"/>
  <c r="D629" i="1" s="1"/>
  <c r="D414" i="1"/>
  <c r="H1065" i="1"/>
  <c r="G1065" i="1"/>
  <c r="H1153" i="1"/>
  <c r="G1153" i="1"/>
  <c r="H2" i="1" l="1"/>
  <c r="E639" i="4"/>
  <c r="G2" i="1"/>
  <c r="D633" i="1"/>
  <c r="D639" i="4"/>
  <c r="F412" i="4"/>
  <c r="C407" i="1"/>
  <c r="F635" i="4"/>
  <c r="C629" i="1"/>
  <c r="H147" i="1"/>
  <c r="G147" i="1"/>
  <c r="B299" i="9"/>
  <c r="E298" i="9"/>
  <c r="G1435" i="1"/>
  <c r="H1435" i="1"/>
  <c r="H9" i="3"/>
  <c r="H345" i="1"/>
  <c r="G345" i="1"/>
  <c r="G1046" i="1"/>
  <c r="H522" i="1"/>
  <c r="G522" i="1"/>
  <c r="F636" i="4"/>
  <c r="C630" i="1"/>
  <c r="E291" i="4"/>
  <c r="D287" i="1" s="1"/>
  <c r="E413" i="4"/>
  <c r="D285" i="1"/>
  <c r="E290" i="4"/>
  <c r="D286" i="1" s="1"/>
  <c r="H8" i="3"/>
  <c r="H984" i="1"/>
  <c r="G984" i="1"/>
  <c r="B276" i="9"/>
  <c r="E275" i="9"/>
  <c r="H414" i="1"/>
  <c r="G414" i="1"/>
  <c r="D413" i="4"/>
  <c r="D291" i="4"/>
  <c r="F289" i="4"/>
  <c r="C285" i="1"/>
  <c r="D290" i="4"/>
  <c r="N3" i="9"/>
  <c r="I11" i="3"/>
  <c r="F408" i="4"/>
  <c r="C403" i="1"/>
  <c r="H293" i="1"/>
  <c r="G293" i="1"/>
  <c r="F407" i="4"/>
  <c r="C402" i="1"/>
  <c r="H402" i="1" l="1"/>
  <c r="G402" i="1"/>
  <c r="H285" i="1"/>
  <c r="G285" i="1"/>
  <c r="F291" i="4"/>
  <c r="C287" i="1"/>
  <c r="H403" i="1"/>
  <c r="G403" i="1"/>
  <c r="F290" i="4"/>
  <c r="C286" i="1"/>
  <c r="D640" i="4"/>
  <c r="D641" i="4" s="1"/>
  <c r="D415" i="4"/>
  <c r="F413" i="4"/>
  <c r="C408" i="1"/>
  <c r="E640" i="4"/>
  <c r="E415" i="4"/>
  <c r="D410" i="1" s="1"/>
  <c r="D408" i="1"/>
  <c r="E414" i="4"/>
  <c r="D409" i="1" s="1"/>
  <c r="H630" i="1"/>
  <c r="G630" i="1"/>
  <c r="H629" i="1"/>
  <c r="G629" i="1"/>
  <c r="H407" i="1"/>
  <c r="G407" i="1"/>
  <c r="D414" i="4"/>
  <c r="M3" i="9"/>
  <c r="I8" i="3"/>
  <c r="K3" i="9"/>
  <c r="I9" i="3"/>
  <c r="F639" i="4"/>
  <c r="C633" i="1"/>
  <c r="H633" i="1" l="1"/>
  <c r="G633" i="1"/>
  <c r="F641" i="4"/>
  <c r="C635" i="1"/>
  <c r="H408" i="1"/>
  <c r="G408" i="1"/>
  <c r="F415" i="4"/>
  <c r="C410" i="1"/>
  <c r="H286" i="1"/>
  <c r="G286" i="1"/>
  <c r="H287" i="1"/>
  <c r="G287" i="1"/>
  <c r="F414" i="4"/>
  <c r="C409" i="1"/>
  <c r="E642" i="4"/>
  <c r="D634" i="1"/>
  <c r="E641" i="4"/>
  <c r="D642" i="4"/>
  <c r="D645" i="4" s="1"/>
  <c r="F640" i="4"/>
  <c r="C634" i="1"/>
  <c r="H18" i="3" l="1"/>
  <c r="C639" i="1"/>
  <c r="H634" i="1"/>
  <c r="G634" i="1"/>
  <c r="D646" i="4"/>
  <c r="F642" i="4"/>
  <c r="C636" i="1"/>
  <c r="H409" i="1"/>
  <c r="G409" i="1"/>
  <c r="E645" i="4"/>
  <c r="F645" i="4" s="1"/>
  <c r="D635" i="1"/>
  <c r="H635" i="1" s="1"/>
  <c r="E646" i="4"/>
  <c r="D636" i="1"/>
  <c r="H410" i="1"/>
  <c r="G410" i="1"/>
  <c r="G635" i="1" l="1"/>
  <c r="H636" i="1"/>
  <c r="G636" i="1"/>
  <c r="F646" i="4"/>
  <c r="H19" i="3"/>
  <c r="C640" i="1"/>
  <c r="I19" i="3"/>
  <c r="D640" i="1"/>
  <c r="I18" i="3"/>
  <c r="D639" i="1"/>
  <c r="H7" i="3" s="1"/>
  <c r="G639" i="1" l="1"/>
  <c r="H639" i="1"/>
  <c r="H640" i="1"/>
  <c r="G640" i="1"/>
  <c r="J3" i="9"/>
  <c r="I7" i="3"/>
  <c r="M272" i="9" l="1"/>
  <c r="L272" i="9"/>
  <c r="H18" i="9"/>
  <c r="G18" i="9"/>
  <c r="I17" i="9"/>
  <c r="G17" i="9"/>
  <c r="L16" i="9"/>
  <c r="G16" i="9"/>
  <c r="M15" i="9"/>
  <c r="H15" i="9"/>
  <c r="J17" i="9"/>
  <c r="I6" i="9"/>
  <c r="J7" i="9"/>
  <c r="K8" i="9"/>
  <c r="J11" i="9"/>
  <c r="K12" i="9"/>
  <c r="I5" i="9"/>
  <c r="J6" i="9"/>
  <c r="K7" i="9"/>
  <c r="I9" i="9"/>
  <c r="J10" i="9"/>
  <c r="K11" i="9"/>
  <c r="I13" i="9"/>
  <c r="G15" i="9"/>
  <c r="E15" i="9" s="1"/>
  <c r="H16" i="9"/>
  <c r="H17" i="9"/>
  <c r="J5" i="9"/>
  <c r="K6" i="9"/>
  <c r="I8" i="9"/>
  <c r="J9" i="9"/>
  <c r="K10" i="9"/>
  <c r="I12" i="9"/>
  <c r="J13" i="9"/>
  <c r="K5" i="9"/>
  <c r="I7" i="9"/>
  <c r="E7" i="9" s="1"/>
  <c r="B7" i="9" s="1"/>
  <c r="J8" i="9"/>
  <c r="K9" i="9"/>
  <c r="I11" i="9"/>
  <c r="J12" i="9"/>
  <c r="K13" i="9"/>
  <c r="L15" i="9"/>
  <c r="F15" i="9" s="1"/>
  <c r="M16" i="9"/>
  <c r="F272" i="9" l="1"/>
  <c r="B272" i="9" s="1"/>
  <c r="E11" i="9"/>
  <c r="B11" i="9" s="1"/>
  <c r="E18" i="9"/>
  <c r="B18" i="9" s="1"/>
  <c r="E12" i="9"/>
  <c r="B12" i="9" s="1"/>
  <c r="B15" i="9"/>
  <c r="E9" i="9"/>
  <c r="B9" i="9" s="1"/>
  <c r="E6" i="9"/>
  <c r="B6" i="9" s="1"/>
  <c r="E16" i="9"/>
  <c r="E17" i="9"/>
  <c r="B17" i="9" s="1"/>
  <c r="E8" i="9"/>
  <c r="B8" i="9" s="1"/>
  <c r="E13" i="9"/>
  <c r="B13" i="9" s="1"/>
  <c r="E10" i="9"/>
  <c r="B10" i="9" s="1"/>
  <c r="E5" i="9"/>
  <c r="F16" i="9"/>
  <c r="F14" i="9" s="1"/>
  <c r="F19" i="9" l="1"/>
  <c r="F3" i="9" s="1"/>
  <c r="B5" i="9"/>
  <c r="E4" i="9"/>
  <c r="B16" i="9"/>
  <c r="E14" i="9"/>
  <c r="E3" i="9" l="1"/>
</calcChain>
</file>

<file path=xl/sharedStrings.xml><?xml version="1.0" encoding="utf-8"?>
<sst xmlns="http://schemas.openxmlformats.org/spreadsheetml/2006/main" count="4310" uniqueCount="3391">
  <si>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</si>
  <si>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</si>
  <si>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</si>
  <si>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</si>
  <si>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</si>
  <si>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</si>
  <si>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</si>
  <si>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</si>
  <si>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</si>
  <si>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</si>
  <si>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</si>
  <si>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</si>
  <si>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</si>
  <si>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</si>
  <si>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</si>
  <si>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</si>
  <si>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</si>
  <si>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</si>
  <si>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</si>
  <si>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</si>
  <si>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</si>
  <si>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</si>
  <si>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</si>
  <si>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</si>
  <si>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</si>
  <si>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</si>
  <si>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</si>
  <si>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</si>
  <si>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</si>
  <si>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</si>
  <si>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</si>
  <si>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LOVAS</t>
  </si>
  <si>
    <t>BILANCA</t>
  </si>
  <si>
    <t>RAS funkcijski</t>
  </si>
  <si>
    <t>Razina:</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</si>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</sst>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4115652</v>
      </c>
      <c r="D2" s="6">
        <f>'PR-RAS'!E6</f>
        <v>3184203.11</v>
      </c>
      <c r="E2" s="6">
        <v>0</v>
      </c>
      <c r="F2" s="6">
        <v>0</v>
      </c>
      <c r="G2" s="7">
        <f t="shared" ref="G2:G264" si="0">(B2/1000)*(C2*1+D2*2)</f>
        <v>10484.058219999999</v>
      </c>
      <c r="H2" s="7">
        <f t="shared" ref="H2:H264" si="1">ABS(C2-ROUND(C2,0))+ABS(D2-ROUND(D2,0))</f>
        <v>0.10999999986961484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592168</v>
      </c>
      <c r="D3" s="1">
        <f>'PR-RAS'!E7</f>
        <v>664062.34</v>
      </c>
      <c r="E3" s="1">
        <v>0</v>
      </c>
      <c r="F3" s="1">
        <v>0</v>
      </c>
      <c r="G3" s="2">
        <f t="shared" si="0"/>
        <v>3840.58536</v>
      </c>
      <c r="H3" s="2">
        <f t="shared" si="1"/>
        <v>0.33999999996740371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536984</v>
      </c>
      <c r="D4" s="1">
        <f>'PR-RAS'!E8</f>
        <v>593682.42000000004</v>
      </c>
      <c r="E4" s="1">
        <v>0</v>
      </c>
      <c r="F4" s="1">
        <v>0</v>
      </c>
      <c r="G4" s="2">
        <f t="shared" si="0"/>
        <v>5173.0465200000008</v>
      </c>
      <c r="H4" s="2">
        <f t="shared" si="1"/>
        <v>0.42000000004190952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536984</v>
      </c>
      <c r="D5" s="1">
        <f>'PR-RAS'!E9</f>
        <v>593682.42000000004</v>
      </c>
      <c r="E5" s="1">
        <v>0</v>
      </c>
      <c r="F5" s="1">
        <v>0</v>
      </c>
      <c r="G5" s="2">
        <f t="shared" si="0"/>
        <v>6897.3953600000004</v>
      </c>
      <c r="H5" s="2">
        <f t="shared" si="1"/>
        <v>0.42000000004190952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53638</v>
      </c>
      <c r="D19" s="1">
        <f>'PR-RAS'!E23</f>
        <v>66644.820000000007</v>
      </c>
      <c r="E19" s="1">
        <v>0</v>
      </c>
      <c r="F19" s="1">
        <v>0</v>
      </c>
      <c r="G19" s="2">
        <f t="shared" si="0"/>
        <v>3364.6975200000002</v>
      </c>
      <c r="H19" s="2">
        <f t="shared" si="1"/>
        <v>0.17999999999301508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224</v>
      </c>
      <c r="D20" s="1">
        <f>'PR-RAS'!E24</f>
        <v>2560</v>
      </c>
      <c r="E20" s="1">
        <v>0</v>
      </c>
      <c r="F20" s="1">
        <v>0</v>
      </c>
      <c r="G20" s="2">
        <f t="shared" si="0"/>
        <v>101.536</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53414</v>
      </c>
      <c r="D23" s="1">
        <f>'PR-RAS'!E27</f>
        <v>64084.82</v>
      </c>
      <c r="E23" s="1">
        <v>0</v>
      </c>
      <c r="F23" s="1">
        <v>0</v>
      </c>
      <c r="G23" s="2">
        <f t="shared" si="0"/>
        <v>3994.8400799999999</v>
      </c>
      <c r="H23" s="2">
        <f t="shared" si="1"/>
        <v>0.18000000000029104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1546</v>
      </c>
      <c r="D25" s="1">
        <f>'PR-RAS'!E29</f>
        <v>3735.1</v>
      </c>
      <c r="E25" s="1">
        <v>0</v>
      </c>
      <c r="F25" s="1">
        <v>0</v>
      </c>
      <c r="G25" s="2">
        <f t="shared" si="0"/>
        <v>216.38880000000003</v>
      </c>
      <c r="H25" s="2">
        <f t="shared" si="1"/>
        <v>9.9999999999909051E-2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1546</v>
      </c>
      <c r="D27" s="1">
        <f>'PR-RAS'!E31</f>
        <v>3735.1</v>
      </c>
      <c r="E27" s="1">
        <v>0</v>
      </c>
      <c r="F27" s="1">
        <v>0</v>
      </c>
      <c r="G27" s="2">
        <f t="shared" si="0"/>
        <v>234.4212</v>
      </c>
      <c r="H27" s="2">
        <f t="shared" si="1"/>
        <v>9.9999999999909051E-2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2870923</v>
      </c>
      <c r="D46" s="1">
        <f>'PR-RAS'!E50</f>
        <v>1939642.01</v>
      </c>
      <c r="E46" s="1">
        <v>0</v>
      </c>
      <c r="F46" s="1">
        <v>0</v>
      </c>
      <c r="G46" s="2">
        <f t="shared" si="0"/>
        <v>303759.31589999999</v>
      </c>
      <c r="H46" s="2">
        <f t="shared" si="1"/>
        <v>1.0000000009313226E-2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1134475</v>
      </c>
      <c r="D55" s="1">
        <f>'PR-RAS'!E59</f>
        <v>1243433.27</v>
      </c>
      <c r="E55" s="1">
        <v>0</v>
      </c>
      <c r="F55" s="1">
        <v>0</v>
      </c>
      <c r="G55" s="2">
        <f t="shared" si="0"/>
        <v>195552.44316</v>
      </c>
      <c r="H55" s="2">
        <f t="shared" si="1"/>
        <v>0.27000000001862645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974475</v>
      </c>
      <c r="D56" s="1">
        <f>'PR-RAS'!E60</f>
        <v>950861.88</v>
      </c>
      <c r="E56" s="1">
        <v>0</v>
      </c>
      <c r="F56" s="1">
        <v>0</v>
      </c>
      <c r="G56" s="2">
        <f t="shared" si="0"/>
        <v>158190.93179999999</v>
      </c>
      <c r="H56" s="2">
        <f t="shared" si="1"/>
        <v>0.11999999999534339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160000</v>
      </c>
      <c r="D57" s="1">
        <f>'PR-RAS'!E61</f>
        <v>292571.39</v>
      </c>
      <c r="E57" s="1">
        <v>0</v>
      </c>
      <c r="F57" s="1">
        <v>0</v>
      </c>
      <c r="G57" s="2">
        <f t="shared" si="0"/>
        <v>41727.99568</v>
      </c>
      <c r="H57" s="2">
        <f t="shared" si="1"/>
        <v>0.39000000001396984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78727</v>
      </c>
      <c r="D58" s="1">
        <f>'PR-RAS'!E62</f>
        <v>244264.97</v>
      </c>
      <c r="E58" s="1">
        <v>0</v>
      </c>
      <c r="F58" s="1">
        <v>0</v>
      </c>
      <c r="G58" s="2">
        <f t="shared" si="0"/>
        <v>32333.645579999997</v>
      </c>
      <c r="H58" s="2">
        <f t="shared" si="1"/>
        <v>2.9999999998835847E-2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78727</v>
      </c>
      <c r="D59" s="1">
        <f>'PR-RAS'!E63</f>
        <v>58384.97</v>
      </c>
      <c r="E59" s="1">
        <v>0</v>
      </c>
      <c r="F59" s="1">
        <v>0</v>
      </c>
      <c r="G59" s="2">
        <f t="shared" si="0"/>
        <v>11338.822520000002</v>
      </c>
      <c r="H59" s="2">
        <f t="shared" si="1"/>
        <v>2.9999999998835847E-2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185880</v>
      </c>
      <c r="E60" s="1">
        <v>0</v>
      </c>
      <c r="F60" s="1">
        <v>0</v>
      </c>
      <c r="G60" s="2">
        <f t="shared" si="0"/>
        <v>21933.84</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1657721</v>
      </c>
      <c r="D70" s="1">
        <f>'PR-RAS'!E74</f>
        <v>451943.77</v>
      </c>
      <c r="E70" s="1">
        <v>0</v>
      </c>
      <c r="F70" s="1">
        <v>0</v>
      </c>
      <c r="G70" s="2">
        <f t="shared" si="0"/>
        <v>176750.98926000003</v>
      </c>
      <c r="H70" s="2">
        <f t="shared" si="1"/>
        <v>0.22999999998137355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1657721</v>
      </c>
      <c r="D71" s="1">
        <f>'PR-RAS'!E75</f>
        <v>451943.77</v>
      </c>
      <c r="E71" s="1">
        <v>0</v>
      </c>
      <c r="F71" s="1">
        <v>0</v>
      </c>
      <c r="G71" s="2">
        <f t="shared" si="0"/>
        <v>179312.59780000002</v>
      </c>
      <c r="H71" s="2">
        <f t="shared" si="1"/>
        <v>0.22999999998137355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249011</v>
      </c>
      <c r="D78" s="1">
        <f>'PR-RAS'!E82</f>
        <v>132087.69</v>
      </c>
      <c r="E78" s="1">
        <v>0</v>
      </c>
      <c r="F78" s="1">
        <v>0</v>
      </c>
      <c r="G78" s="2">
        <f t="shared" si="0"/>
        <v>39515.351260000003</v>
      </c>
      <c r="H78" s="2">
        <f t="shared" si="1"/>
        <v>0.30999999999767169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1207</v>
      </c>
      <c r="D79" s="1">
        <f>'PR-RAS'!E83</f>
        <v>92.52</v>
      </c>
      <c r="E79" s="1">
        <v>0</v>
      </c>
      <c r="F79" s="1">
        <v>0</v>
      </c>
      <c r="G79" s="2">
        <f t="shared" si="0"/>
        <v>108.57912</v>
      </c>
      <c r="H79" s="2">
        <f t="shared" si="1"/>
        <v>0.48000000000000398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1207</v>
      </c>
      <c r="D81" s="1">
        <f>'PR-RAS'!E85</f>
        <v>92.52</v>
      </c>
      <c r="E81" s="1">
        <v>0</v>
      </c>
      <c r="F81" s="1">
        <v>0</v>
      </c>
      <c r="G81" s="2">
        <f t="shared" si="0"/>
        <v>111.36320000000001</v>
      </c>
      <c r="H81" s="2">
        <f t="shared" si="1"/>
        <v>0.48000000000000398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247804</v>
      </c>
      <c r="D87" s="1">
        <f>'PR-RAS'!E91</f>
        <v>131995.17000000001</v>
      </c>
      <c r="E87" s="1">
        <v>0</v>
      </c>
      <c r="F87" s="1">
        <v>0</v>
      </c>
      <c r="G87" s="2">
        <f t="shared" si="0"/>
        <v>44014.313239999996</v>
      </c>
      <c r="H87" s="2">
        <f t="shared" si="1"/>
        <v>0.17000000001280569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9458</v>
      </c>
      <c r="D88" s="1">
        <f>'PR-RAS'!E92</f>
        <v>9115.43</v>
      </c>
      <c r="E88" s="1">
        <v>0</v>
      </c>
      <c r="F88" s="1">
        <v>0</v>
      </c>
      <c r="G88" s="2">
        <f t="shared" si="0"/>
        <v>2408.93082</v>
      </c>
      <c r="H88" s="2">
        <f t="shared" si="1"/>
        <v>0.43000000000029104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135241</v>
      </c>
      <c r="D89" s="1">
        <f>'PR-RAS'!E93</f>
        <v>103644.46</v>
      </c>
      <c r="E89" s="1">
        <v>0</v>
      </c>
      <c r="F89" s="1">
        <v>0</v>
      </c>
      <c r="G89" s="2">
        <f t="shared" si="0"/>
        <v>30142.632960000003</v>
      </c>
      <c r="H89" s="2">
        <f t="shared" si="1"/>
        <v>0.46000000000640284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98321</v>
      </c>
      <c r="D90" s="1">
        <f>'PR-RAS'!E94</f>
        <v>972</v>
      </c>
      <c r="E90" s="1">
        <v>0</v>
      </c>
      <c r="F90" s="1">
        <v>0</v>
      </c>
      <c r="G90" s="2">
        <f t="shared" si="0"/>
        <v>8923.5849999999991</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4784</v>
      </c>
      <c r="D93" s="1">
        <f>'PR-RAS'!E97</f>
        <v>18263.28</v>
      </c>
      <c r="E93" s="1">
        <v>0</v>
      </c>
      <c r="F93" s="1">
        <v>0</v>
      </c>
      <c r="G93" s="2">
        <f t="shared" si="0"/>
        <v>3800.5715199999995</v>
      </c>
      <c r="H93" s="2">
        <f t="shared" si="1"/>
        <v>0.27999999999883585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307928</v>
      </c>
      <c r="D102" s="1">
        <f>'PR-RAS'!E106</f>
        <v>306414.15000000002</v>
      </c>
      <c r="E102" s="1">
        <v>0</v>
      </c>
      <c r="F102" s="1">
        <v>0</v>
      </c>
      <c r="G102" s="2">
        <f t="shared" si="0"/>
        <v>92996.386300000013</v>
      </c>
      <c r="H102" s="2">
        <f t="shared" si="1"/>
        <v>0.15000000002328306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40771</v>
      </c>
      <c r="D103" s="1">
        <f>'PR-RAS'!E107</f>
        <v>38790</v>
      </c>
      <c r="E103" s="1">
        <v>0</v>
      </c>
      <c r="F103" s="1">
        <v>0</v>
      </c>
      <c r="G103" s="2">
        <f t="shared" si="0"/>
        <v>12071.802</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40526</v>
      </c>
      <c r="D105" s="1">
        <f>'PR-RAS'!E109</f>
        <v>38790</v>
      </c>
      <c r="E105" s="1">
        <v>0</v>
      </c>
      <c r="F105" s="1">
        <v>0</v>
      </c>
      <c r="G105" s="2">
        <f t="shared" si="0"/>
        <v>12283.023999999999</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245</v>
      </c>
      <c r="D106" s="1">
        <f>'PR-RAS'!E110</f>
        <v>0</v>
      </c>
      <c r="E106" s="1">
        <v>0</v>
      </c>
      <c r="F106" s="1">
        <v>0</v>
      </c>
      <c r="G106" s="2">
        <f t="shared" si="0"/>
        <v>25.724999999999998</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41</v>
      </c>
      <c r="D108" s="1">
        <f>'PR-RAS'!E112</f>
        <v>3027.83</v>
      </c>
      <c r="E108" s="1">
        <v>0</v>
      </c>
      <c r="F108" s="1">
        <v>0</v>
      </c>
      <c r="G108" s="2">
        <f t="shared" si="0"/>
        <v>652.34262000000001</v>
      </c>
      <c r="H108" s="2">
        <f t="shared" si="1"/>
        <v>0.17000000000007276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41</v>
      </c>
      <c r="D109" s="1">
        <f>'PR-RAS'!E113</f>
        <v>0</v>
      </c>
      <c r="E109" s="1">
        <v>0</v>
      </c>
      <c r="F109" s="1">
        <v>0</v>
      </c>
      <c r="G109" s="2">
        <f t="shared" si="0"/>
        <v>4.4279999999999999</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3027.83</v>
      </c>
      <c r="E111" s="1">
        <v>0</v>
      </c>
      <c r="F111" s="1">
        <v>0</v>
      </c>
      <c r="G111" s="2">
        <f t="shared" si="0"/>
        <v>666.12260000000003</v>
      </c>
      <c r="H111" s="2">
        <f t="shared" si="1"/>
        <v>0.17000000000007276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267116</v>
      </c>
      <c r="D116" s="1">
        <f>'PR-RAS'!E120</f>
        <v>264596.32</v>
      </c>
      <c r="E116" s="1">
        <v>0</v>
      </c>
      <c r="F116" s="1">
        <v>0</v>
      </c>
      <c r="G116" s="2">
        <f t="shared" si="0"/>
        <v>91575.493600000002</v>
      </c>
      <c r="H116" s="2">
        <f t="shared" si="1"/>
        <v>0.32000000000698492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26413.39</v>
      </c>
      <c r="E117" s="1">
        <v>0</v>
      </c>
      <c r="F117" s="1">
        <v>0</v>
      </c>
      <c r="G117" s="2">
        <f t="shared" si="0"/>
        <v>6127.9064800000006</v>
      </c>
      <c r="H117" s="2">
        <f t="shared" si="1"/>
        <v>0.38999999999941792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267116</v>
      </c>
      <c r="D118" s="1">
        <f>'PR-RAS'!E122</f>
        <v>238182.93</v>
      </c>
      <c r="E118" s="1">
        <v>0</v>
      </c>
      <c r="F118" s="1">
        <v>0</v>
      </c>
      <c r="G118" s="2">
        <f t="shared" si="0"/>
        <v>86987.377619999999</v>
      </c>
      <c r="H118" s="2">
        <f t="shared" si="1"/>
        <v>7.0000000006984919E-2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40000</v>
      </c>
      <c r="E120" s="1">
        <v>0</v>
      </c>
      <c r="F120" s="1">
        <v>0</v>
      </c>
      <c r="G120" s="2">
        <f t="shared" si="0"/>
        <v>9520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33000</v>
      </c>
      <c r="E121" s="1">
        <v>0</v>
      </c>
      <c r="F121" s="1">
        <v>0</v>
      </c>
      <c r="G121" s="2">
        <f t="shared" si="0"/>
        <v>7920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33000</v>
      </c>
      <c r="E123" s="1">
        <v>0</v>
      </c>
      <c r="F123" s="1">
        <v>0</v>
      </c>
      <c r="G123" s="2">
        <f t="shared" si="0"/>
        <v>8052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7000</v>
      </c>
      <c r="E124" s="1">
        <v>0</v>
      </c>
      <c r="F124" s="1">
        <v>0</v>
      </c>
      <c r="G124" s="2">
        <f t="shared" si="0"/>
        <v>1722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7000</v>
      </c>
      <c r="E125" s="1">
        <v>0</v>
      </c>
      <c r="F125" s="1">
        <v>0</v>
      </c>
      <c r="G125" s="2">
        <f t="shared" si="0"/>
        <v>1736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95622</v>
      </c>
      <c r="D135" s="1">
        <f>'PR-RAS'!E139</f>
        <v>101996.92</v>
      </c>
      <c r="E135" s="1">
        <v>0</v>
      </c>
      <c r="F135" s="1">
        <v>0</v>
      </c>
      <c r="G135" s="2">
        <f t="shared" si="0"/>
        <v>40148.522559999998</v>
      </c>
      <c r="H135" s="2">
        <f t="shared" si="1"/>
        <v>8.000000000174623E-2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95622</v>
      </c>
      <c r="D146" s="1">
        <f>'PR-RAS'!E150</f>
        <v>101996.92</v>
      </c>
      <c r="E146" s="1">
        <v>0</v>
      </c>
      <c r="F146" s="1">
        <v>0</v>
      </c>
      <c r="G146" s="2">
        <f t="shared" si="0"/>
        <v>43444.296799999989</v>
      </c>
      <c r="H146" s="2">
        <f t="shared" si="1"/>
        <v>8.000000000174623E-2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3145381</v>
      </c>
      <c r="D147" s="1">
        <f>'PR-RAS'!E151</f>
        <v>1916840.3599999999</v>
      </c>
      <c r="E147" s="1">
        <v>0</v>
      </c>
      <c r="F147" s="1">
        <v>0</v>
      </c>
      <c r="G147" s="2">
        <f t="shared" si="0"/>
        <v>1018943.0111199999</v>
      </c>
      <c r="H147" s="2">
        <f t="shared" si="1"/>
        <v>0.35999999986961484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1658674</v>
      </c>
      <c r="D148" s="1">
        <f>'PR-RAS'!E152</f>
        <v>769320.54999999993</v>
      </c>
      <c r="E148" s="1">
        <v>0</v>
      </c>
      <c r="F148" s="1">
        <v>0</v>
      </c>
      <c r="G148" s="2">
        <f t="shared" si="0"/>
        <v>470005.31969999993</v>
      </c>
      <c r="H148" s="2">
        <f t="shared" si="1"/>
        <v>0.45000000006984919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1418554</v>
      </c>
      <c r="D149" s="1">
        <f>'PR-RAS'!E153</f>
        <v>647999.35</v>
      </c>
      <c r="E149" s="1">
        <v>0</v>
      </c>
      <c r="F149" s="1">
        <v>0</v>
      </c>
      <c r="G149" s="2">
        <f t="shared" si="0"/>
        <v>401753.79960000003</v>
      </c>
      <c r="H149" s="2">
        <f t="shared" si="1"/>
        <v>0.34999999997671694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1418554</v>
      </c>
      <c r="D150" s="1">
        <f>'PR-RAS'!E154</f>
        <v>647999.35</v>
      </c>
      <c r="E150" s="1">
        <v>0</v>
      </c>
      <c r="F150" s="1">
        <v>0</v>
      </c>
      <c r="G150" s="2">
        <f t="shared" si="0"/>
        <v>404468.35230000003</v>
      </c>
      <c r="H150" s="2">
        <f t="shared" si="1"/>
        <v>0.34999999997671694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16250</v>
      </c>
      <c r="D154" s="1">
        <f>'PR-RAS'!E158</f>
        <v>25951.62</v>
      </c>
      <c r="E154" s="1">
        <v>0</v>
      </c>
      <c r="F154" s="1">
        <v>0</v>
      </c>
      <c r="G154" s="2">
        <f t="shared" si="0"/>
        <v>10427.445719999998</v>
      </c>
      <c r="H154" s="2">
        <f t="shared" si="1"/>
        <v>0.38000000000101863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223870</v>
      </c>
      <c r="D155" s="1">
        <f>'PR-RAS'!E159</f>
        <v>95369.58</v>
      </c>
      <c r="E155" s="1">
        <v>0</v>
      </c>
      <c r="F155" s="1">
        <v>0</v>
      </c>
      <c r="G155" s="2">
        <f t="shared" si="0"/>
        <v>63849.810640000003</v>
      </c>
      <c r="H155" s="2">
        <f t="shared" si="1"/>
        <v>0.41999999999825377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223870</v>
      </c>
      <c r="D157" s="1">
        <f>'PR-RAS'!E161</f>
        <v>95369.58</v>
      </c>
      <c r="E157" s="1">
        <v>0</v>
      </c>
      <c r="F157" s="1">
        <v>0</v>
      </c>
      <c r="G157" s="2">
        <f t="shared" si="0"/>
        <v>64679.028960000003</v>
      </c>
      <c r="H157" s="2">
        <f t="shared" si="1"/>
        <v>0.41999999999825377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885175</v>
      </c>
      <c r="D159" s="1">
        <f>'PR-RAS'!E163</f>
        <v>617235.64</v>
      </c>
      <c r="E159" s="1">
        <v>0</v>
      </c>
      <c r="F159" s="1">
        <v>0</v>
      </c>
      <c r="G159" s="2">
        <f t="shared" si="0"/>
        <v>334904.11224000005</v>
      </c>
      <c r="H159" s="2">
        <f t="shared" si="1"/>
        <v>0.35999999998603016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29797</v>
      </c>
      <c r="D160" s="1">
        <f>'PR-RAS'!E164</f>
        <v>54226.82</v>
      </c>
      <c r="E160" s="1">
        <v>0</v>
      </c>
      <c r="F160" s="1">
        <v>0</v>
      </c>
      <c r="G160" s="2">
        <f t="shared" si="0"/>
        <v>21981.851760000001</v>
      </c>
      <c r="H160" s="2">
        <f t="shared" si="1"/>
        <v>0.18000000000029104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2438</v>
      </c>
      <c r="D161" s="1">
        <f>'PR-RAS'!E165</f>
        <v>13197.96</v>
      </c>
      <c r="E161" s="1">
        <v>0</v>
      </c>
      <c r="F161" s="1">
        <v>0</v>
      </c>
      <c r="G161" s="2">
        <f t="shared" si="0"/>
        <v>4613.4272000000001</v>
      </c>
      <c r="H161" s="2">
        <f t="shared" si="1"/>
        <v>4.0000000000873115E-2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11200</v>
      </c>
      <c r="D162" s="1">
        <f>'PR-RAS'!E166</f>
        <v>10278.56</v>
      </c>
      <c r="E162" s="1">
        <v>0</v>
      </c>
      <c r="F162" s="1">
        <v>0</v>
      </c>
      <c r="G162" s="2">
        <f t="shared" si="0"/>
        <v>5112.8963199999998</v>
      </c>
      <c r="H162" s="2">
        <f t="shared" si="1"/>
        <v>0.44000000000050932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11637</v>
      </c>
      <c r="D163" s="1">
        <f>'PR-RAS'!E167</f>
        <v>27752.5</v>
      </c>
      <c r="E163" s="1">
        <v>0</v>
      </c>
      <c r="F163" s="1">
        <v>0</v>
      </c>
      <c r="G163" s="2">
        <f t="shared" si="0"/>
        <v>10877.004000000001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4522</v>
      </c>
      <c r="D164" s="1">
        <f>'PR-RAS'!E168</f>
        <v>2997.8</v>
      </c>
      <c r="E164" s="1">
        <v>0</v>
      </c>
      <c r="F164" s="1">
        <v>0</v>
      </c>
      <c r="G164" s="2">
        <f t="shared" si="0"/>
        <v>1714.3688000000002</v>
      </c>
      <c r="H164" s="2">
        <f t="shared" si="1"/>
        <v>0.1999999999998181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217340</v>
      </c>
      <c r="D165" s="1">
        <f>'PR-RAS'!E169</f>
        <v>208058.42</v>
      </c>
      <c r="E165" s="1">
        <v>0</v>
      </c>
      <c r="F165" s="1">
        <v>0</v>
      </c>
      <c r="G165" s="2">
        <f t="shared" si="0"/>
        <v>103886.92176000001</v>
      </c>
      <c r="H165" s="2">
        <f t="shared" si="1"/>
        <v>0.42000000001280569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49935</v>
      </c>
      <c r="D166" s="1">
        <f>'PR-RAS'!E170</f>
        <v>6143.25</v>
      </c>
      <c r="E166" s="1">
        <v>0</v>
      </c>
      <c r="F166" s="1">
        <v>0</v>
      </c>
      <c r="G166" s="2">
        <f t="shared" si="0"/>
        <v>10266.547500000001</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24542</v>
      </c>
      <c r="D167" s="1">
        <f>'PR-RAS'!E171</f>
        <v>4523.32</v>
      </c>
      <c r="E167" s="1">
        <v>0</v>
      </c>
      <c r="F167" s="1">
        <v>0</v>
      </c>
      <c r="G167" s="2">
        <f t="shared" si="0"/>
        <v>5575.7142400000002</v>
      </c>
      <c r="H167" s="2">
        <f t="shared" si="1"/>
        <v>0.31999999999970896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115671</v>
      </c>
      <c r="D168" s="1">
        <f>'PR-RAS'!E172</f>
        <v>163939.42000000001</v>
      </c>
      <c r="E168" s="1">
        <v>0</v>
      </c>
      <c r="F168" s="1">
        <v>0</v>
      </c>
      <c r="G168" s="2">
        <f t="shared" si="0"/>
        <v>74072.823280000011</v>
      </c>
      <c r="H168" s="2">
        <f t="shared" si="1"/>
        <v>0.42000000001280569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10168</v>
      </c>
      <c r="D169" s="1">
        <f>'PR-RAS'!E173</f>
        <v>21740.03</v>
      </c>
      <c r="E169" s="1">
        <v>0</v>
      </c>
      <c r="F169" s="1">
        <v>0</v>
      </c>
      <c r="G169" s="2">
        <f t="shared" si="0"/>
        <v>9012.8740799999996</v>
      </c>
      <c r="H169" s="2">
        <f t="shared" si="1"/>
        <v>2.9999999998835847E-2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13932</v>
      </c>
      <c r="D170" s="1">
        <f>'PR-RAS'!E174</f>
        <v>7096.15</v>
      </c>
      <c r="E170" s="1">
        <v>0</v>
      </c>
      <c r="F170" s="1">
        <v>0</v>
      </c>
      <c r="G170" s="2">
        <f t="shared" si="0"/>
        <v>4753.0066999999999</v>
      </c>
      <c r="H170" s="2">
        <f t="shared" si="1"/>
        <v>0.1499999999996362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3092</v>
      </c>
      <c r="D172" s="1">
        <f>'PR-RAS'!E176</f>
        <v>4616.25</v>
      </c>
      <c r="E172" s="1">
        <v>0</v>
      </c>
      <c r="F172" s="1">
        <v>0</v>
      </c>
      <c r="G172" s="2">
        <f t="shared" si="0"/>
        <v>2107.4895000000001</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448880</v>
      </c>
      <c r="D173" s="1">
        <f>'PR-RAS'!E177</f>
        <v>257883.21000000002</v>
      </c>
      <c r="E173" s="1">
        <v>0</v>
      </c>
      <c r="F173" s="1">
        <v>0</v>
      </c>
      <c r="G173" s="2">
        <f t="shared" si="0"/>
        <v>165919.18424</v>
      </c>
      <c r="H173" s="2">
        <f t="shared" si="1"/>
        <v>0.21000000002095476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23288</v>
      </c>
      <c r="D174" s="1">
        <f>'PR-RAS'!E178</f>
        <v>23731.9</v>
      </c>
      <c r="E174" s="1">
        <v>0</v>
      </c>
      <c r="F174" s="1">
        <v>0</v>
      </c>
      <c r="G174" s="2">
        <f t="shared" si="0"/>
        <v>12240.061399999999</v>
      </c>
      <c r="H174" s="2">
        <f t="shared" si="1"/>
        <v>9.9999999998544808E-2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41333</v>
      </c>
      <c r="D175" s="1">
        <f>'PR-RAS'!E179</f>
        <v>44017.71</v>
      </c>
      <c r="E175" s="1">
        <v>0</v>
      </c>
      <c r="F175" s="1">
        <v>0</v>
      </c>
      <c r="G175" s="2">
        <f t="shared" si="0"/>
        <v>22510.105079999998</v>
      </c>
      <c r="H175" s="2">
        <f t="shared" si="1"/>
        <v>0.29000000000087311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35866</v>
      </c>
      <c r="D176" s="1">
        <f>'PR-RAS'!E180</f>
        <v>20416.5</v>
      </c>
      <c r="E176" s="1">
        <v>0</v>
      </c>
      <c r="F176" s="1">
        <v>0</v>
      </c>
      <c r="G176" s="2">
        <f t="shared" si="0"/>
        <v>13422.324999999999</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50229</v>
      </c>
      <c r="D177" s="1">
        <f>'PR-RAS'!E181</f>
        <v>18527.009999999998</v>
      </c>
      <c r="E177" s="1">
        <v>0</v>
      </c>
      <c r="F177" s="1">
        <v>0</v>
      </c>
      <c r="G177" s="2">
        <f t="shared" si="0"/>
        <v>15361.811519999997</v>
      </c>
      <c r="H177" s="2">
        <f t="shared" si="1"/>
        <v>9.9999999983992893E-3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17560</v>
      </c>
      <c r="D179" s="1">
        <f>'PR-RAS'!E183</f>
        <v>1175</v>
      </c>
      <c r="E179" s="1">
        <v>0</v>
      </c>
      <c r="F179" s="1">
        <v>0</v>
      </c>
      <c r="G179" s="2">
        <f t="shared" si="0"/>
        <v>3543.98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45398</v>
      </c>
      <c r="D180" s="1">
        <f>'PR-RAS'!E184</f>
        <v>88558.01</v>
      </c>
      <c r="E180" s="1">
        <v>0</v>
      </c>
      <c r="F180" s="1">
        <v>0</v>
      </c>
      <c r="G180" s="2">
        <f t="shared" si="0"/>
        <v>39830.009579999998</v>
      </c>
      <c r="H180" s="2">
        <f t="shared" si="1"/>
        <v>9.9999999947613105E-3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7727</v>
      </c>
      <c r="D181" s="1">
        <f>'PR-RAS'!E185</f>
        <v>9272.2800000000007</v>
      </c>
      <c r="E181" s="1">
        <v>0</v>
      </c>
      <c r="F181" s="1">
        <v>0</v>
      </c>
      <c r="G181" s="2">
        <f t="shared" si="0"/>
        <v>4728.8807999999999</v>
      </c>
      <c r="H181" s="2">
        <f t="shared" si="1"/>
        <v>0.28000000000065484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227479</v>
      </c>
      <c r="D182" s="1">
        <f>'PR-RAS'!E186</f>
        <v>52184.800000000003</v>
      </c>
      <c r="E182" s="1">
        <v>0</v>
      </c>
      <c r="F182" s="1">
        <v>0</v>
      </c>
      <c r="G182" s="2">
        <f t="shared" si="0"/>
        <v>60064.596599999997</v>
      </c>
      <c r="H182" s="2">
        <f t="shared" si="1"/>
        <v>0.19999999999708962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189158</v>
      </c>
      <c r="D184" s="1">
        <f>'PR-RAS'!E188</f>
        <v>97067.19</v>
      </c>
      <c r="E184" s="1">
        <v>0</v>
      </c>
      <c r="F184" s="1">
        <v>0</v>
      </c>
      <c r="G184" s="2">
        <f t="shared" si="0"/>
        <v>70142.505539999998</v>
      </c>
      <c r="H184" s="2">
        <f t="shared" si="1"/>
        <v>0.19000000000232831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38337</v>
      </c>
      <c r="D185" s="1">
        <f>'PR-RAS'!E189</f>
        <v>38021.440000000002</v>
      </c>
      <c r="E185" s="1">
        <v>0</v>
      </c>
      <c r="F185" s="1">
        <v>0</v>
      </c>
      <c r="G185" s="2">
        <f t="shared" si="0"/>
        <v>21045.897919999999</v>
      </c>
      <c r="H185" s="2">
        <f t="shared" si="1"/>
        <v>0.44000000000232831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3950</v>
      </c>
      <c r="D186" s="1">
        <f>'PR-RAS'!E190</f>
        <v>0</v>
      </c>
      <c r="E186" s="1">
        <v>0</v>
      </c>
      <c r="F186" s="1">
        <v>0</v>
      </c>
      <c r="G186" s="2">
        <f t="shared" si="0"/>
        <v>730.75</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22876</v>
      </c>
      <c r="D187" s="1">
        <f>'PR-RAS'!E191</f>
        <v>12071.98</v>
      </c>
      <c r="E187" s="1">
        <v>0</v>
      </c>
      <c r="F187" s="1">
        <v>0</v>
      </c>
      <c r="G187" s="2">
        <f t="shared" si="0"/>
        <v>8745.7125599999999</v>
      </c>
      <c r="H187" s="2">
        <f t="shared" si="1"/>
        <v>2.0000000000436557E-2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1645</v>
      </c>
      <c r="D188" s="1">
        <f>'PR-RAS'!E192</f>
        <v>1655.54</v>
      </c>
      <c r="E188" s="1">
        <v>0</v>
      </c>
      <c r="F188" s="1">
        <v>0</v>
      </c>
      <c r="G188" s="2">
        <f t="shared" si="0"/>
        <v>926.78696000000002</v>
      </c>
      <c r="H188" s="2">
        <f t="shared" si="1"/>
        <v>0.46000000000003638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13814</v>
      </c>
      <c r="D189" s="1">
        <f>'PR-RAS'!E193</f>
        <v>2293.31</v>
      </c>
      <c r="E189" s="1">
        <v>0</v>
      </c>
      <c r="F189" s="1">
        <v>0</v>
      </c>
      <c r="G189" s="2">
        <f t="shared" si="0"/>
        <v>3459.3165599999998</v>
      </c>
      <c r="H189" s="2">
        <f t="shared" si="1"/>
        <v>0.30999999999994543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108536</v>
      </c>
      <c r="D191" s="1">
        <f>'PR-RAS'!E195</f>
        <v>43024.92</v>
      </c>
      <c r="E191" s="1">
        <v>0</v>
      </c>
      <c r="F191" s="1">
        <v>0</v>
      </c>
      <c r="G191" s="2">
        <f t="shared" si="0"/>
        <v>36971.309600000001</v>
      </c>
      <c r="H191" s="2">
        <f t="shared" si="1"/>
        <v>8.000000000174623E-2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71716</v>
      </c>
      <c r="D192" s="1">
        <f>'PR-RAS'!E196</f>
        <v>48039.75</v>
      </c>
      <c r="E192" s="1">
        <v>0</v>
      </c>
      <c r="F192" s="1">
        <v>0</v>
      </c>
      <c r="G192" s="2">
        <f t="shared" si="0"/>
        <v>32048.940500000001</v>
      </c>
      <c r="H192" s="2">
        <f t="shared" si="1"/>
        <v>0.25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214</v>
      </c>
      <c r="D198" s="1">
        <f>'PR-RAS'!E202</f>
        <v>0</v>
      </c>
      <c r="E198" s="1">
        <v>0</v>
      </c>
      <c r="F198" s="1">
        <v>0</v>
      </c>
      <c r="G198" s="2">
        <f t="shared" si="0"/>
        <v>42.158000000000001</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214</v>
      </c>
      <c r="D200" s="1">
        <f>'PR-RAS'!E204</f>
        <v>0</v>
      </c>
      <c r="E200" s="1">
        <v>0</v>
      </c>
      <c r="F200" s="1">
        <v>0</v>
      </c>
      <c r="G200" s="2">
        <f t="shared" si="0"/>
        <v>42.586000000000006</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71502</v>
      </c>
      <c r="D206" s="1">
        <f>'PR-RAS'!E210</f>
        <v>48039.75</v>
      </c>
      <c r="E206" s="1">
        <v>0</v>
      </c>
      <c r="F206" s="1">
        <v>0</v>
      </c>
      <c r="G206" s="2">
        <f t="shared" si="0"/>
        <v>34354.207499999997</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25266</v>
      </c>
      <c r="D207" s="1">
        <f>'PR-RAS'!E211</f>
        <v>29409.17</v>
      </c>
      <c r="E207" s="1">
        <v>0</v>
      </c>
      <c r="F207" s="1">
        <v>0</v>
      </c>
      <c r="G207" s="2">
        <f t="shared" si="0"/>
        <v>17321.374039999999</v>
      </c>
      <c r="H207" s="2">
        <f t="shared" si="1"/>
        <v>0.16999999999825377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46236</v>
      </c>
      <c r="D210" s="1">
        <f>'PR-RAS'!E214</f>
        <v>18630.580000000002</v>
      </c>
      <c r="E210" s="1">
        <v>0</v>
      </c>
      <c r="F210" s="1">
        <v>0</v>
      </c>
      <c r="G210" s="2">
        <f t="shared" si="0"/>
        <v>17450.906439999999</v>
      </c>
      <c r="H210" s="2">
        <f t="shared" si="1"/>
        <v>0.41999999999825377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2585</v>
      </c>
      <c r="D211" s="1">
        <f>'PR-RAS'!E215</f>
        <v>31241.25</v>
      </c>
      <c r="E211" s="1">
        <v>0</v>
      </c>
      <c r="F211" s="1">
        <v>0</v>
      </c>
      <c r="G211" s="2">
        <f t="shared" si="0"/>
        <v>13664.174999999999</v>
      </c>
      <c r="H211" s="2">
        <f t="shared" si="1"/>
        <v>0.25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2585</v>
      </c>
      <c r="D215" s="1">
        <f>'PR-RAS'!E219</f>
        <v>31241.25</v>
      </c>
      <c r="E215" s="1">
        <v>0</v>
      </c>
      <c r="F215" s="1">
        <v>0</v>
      </c>
      <c r="G215" s="2">
        <f t="shared" si="0"/>
        <v>13924.445</v>
      </c>
      <c r="H215" s="2">
        <f t="shared" si="1"/>
        <v>0.25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2585</v>
      </c>
      <c r="D218" s="1">
        <f>'PR-RAS'!E222</f>
        <v>31241.25</v>
      </c>
      <c r="E218" s="1">
        <v>0</v>
      </c>
      <c r="F218" s="1">
        <v>0</v>
      </c>
      <c r="G218" s="2">
        <f t="shared" si="0"/>
        <v>14119.647499999999</v>
      </c>
      <c r="H218" s="2">
        <f t="shared" si="1"/>
        <v>0.25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10044</v>
      </c>
      <c r="D220" s="1">
        <f>'PR-RAS'!E224</f>
        <v>0</v>
      </c>
      <c r="E220" s="1">
        <v>0</v>
      </c>
      <c r="F220" s="1">
        <v>0</v>
      </c>
      <c r="G220" s="2">
        <f t="shared" si="0"/>
        <v>2199.636</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10044</v>
      </c>
      <c r="D227" s="1">
        <f>'PR-RAS'!E231</f>
        <v>0</v>
      </c>
      <c r="E227" s="1">
        <v>0</v>
      </c>
      <c r="F227" s="1">
        <v>0</v>
      </c>
      <c r="G227" s="2">
        <f t="shared" si="0"/>
        <v>2269.944</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10044</v>
      </c>
      <c r="D229" s="1">
        <f>'PR-RAS'!E233</f>
        <v>0</v>
      </c>
      <c r="E229" s="1">
        <v>0</v>
      </c>
      <c r="F229" s="1">
        <v>0</v>
      </c>
      <c r="G229" s="2">
        <f t="shared" si="0"/>
        <v>2290.0320000000002</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110208</v>
      </c>
      <c r="D248" s="1">
        <f>'PR-RAS'!E252</f>
        <v>83100.53</v>
      </c>
      <c r="E248" s="1">
        <v>0</v>
      </c>
      <c r="F248" s="1">
        <v>0</v>
      </c>
      <c r="G248" s="2">
        <f t="shared" si="0"/>
        <v>68273.037819999998</v>
      </c>
      <c r="H248" s="2">
        <f t="shared" si="1"/>
        <v>0.47000000000116415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110208</v>
      </c>
      <c r="D255" s="1">
        <f>'PR-RAS'!E259</f>
        <v>83100.53</v>
      </c>
      <c r="E255" s="1">
        <v>0</v>
      </c>
      <c r="F255" s="1">
        <v>0</v>
      </c>
      <c r="G255" s="2">
        <f t="shared" si="0"/>
        <v>70207.901240000007</v>
      </c>
      <c r="H255" s="2">
        <f t="shared" si="1"/>
        <v>0.47000000000116415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86804</v>
      </c>
      <c r="D256" s="1">
        <f>'PR-RAS'!E260</f>
        <v>59543.03</v>
      </c>
      <c r="E256" s="1">
        <v>0</v>
      </c>
      <c r="F256" s="1">
        <v>0</v>
      </c>
      <c r="G256" s="2">
        <f t="shared" si="0"/>
        <v>52501.965300000003</v>
      </c>
      <c r="H256" s="2">
        <f t="shared" si="1"/>
        <v>2.9999999998835847E-2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23404</v>
      </c>
      <c r="D257" s="1">
        <f>'PR-RAS'!E261</f>
        <v>23557.5</v>
      </c>
      <c r="E257" s="1">
        <v>0</v>
      </c>
      <c r="F257" s="1">
        <v>0</v>
      </c>
      <c r="G257" s="2">
        <f t="shared" si="0"/>
        <v>18052.864000000001</v>
      </c>
      <c r="H257" s="2">
        <f t="shared" si="1"/>
        <v>0.5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406979</v>
      </c>
      <c r="D259" s="1">
        <f>'PR-RAS'!E263</f>
        <v>367902.64</v>
      </c>
      <c r="E259" s="1">
        <v>0</v>
      </c>
      <c r="F259" s="1">
        <v>0</v>
      </c>
      <c r="G259" s="2">
        <f t="shared" si="0"/>
        <v>294838.34424000001</v>
      </c>
      <c r="H259" s="2">
        <f t="shared" si="1"/>
        <v>0.35999999998603016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376979</v>
      </c>
      <c r="D260" s="1">
        <f>'PR-RAS'!E264</f>
        <v>365402.64</v>
      </c>
      <c r="E260" s="1">
        <v>0</v>
      </c>
      <c r="F260" s="1">
        <v>0</v>
      </c>
      <c r="G260" s="2">
        <f t="shared" si="0"/>
        <v>286916.12852000003</v>
      </c>
      <c r="H260" s="2">
        <f t="shared" si="1"/>
        <v>0.35999999998603016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376979</v>
      </c>
      <c r="D261" s="1">
        <f>'PR-RAS'!E265</f>
        <v>365402.64</v>
      </c>
      <c r="E261" s="1">
        <v>0</v>
      </c>
      <c r="F261" s="1">
        <v>0</v>
      </c>
      <c r="G261" s="2">
        <f t="shared" si="0"/>
        <v>288023.91279999999</v>
      </c>
      <c r="H261" s="2">
        <f t="shared" si="1"/>
        <v>0.35999999998603016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30000</v>
      </c>
      <c r="D264" s="1">
        <f>'PR-RAS'!E268</f>
        <v>2500</v>
      </c>
      <c r="E264" s="1">
        <v>0</v>
      </c>
      <c r="F264" s="1">
        <v>0</v>
      </c>
      <c r="G264" s="2">
        <f t="shared" si="0"/>
        <v>9205</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30000</v>
      </c>
      <c r="D265" s="1">
        <f>'PR-RAS'!E269</f>
        <v>2500</v>
      </c>
      <c r="E265" s="1">
        <v>0</v>
      </c>
      <c r="F265" s="1">
        <v>0</v>
      </c>
      <c r="G265" s="2">
        <f t="shared" ref="G265:G521" si="8">(B265/1000)*(C265*1+D265*2)</f>
        <v>9240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3145381</v>
      </c>
      <c r="D285" s="1">
        <f>'PR-RAS'!E289</f>
        <v>1916840.3599999999</v>
      </c>
      <c r="E285" s="1">
        <v>0</v>
      </c>
      <c r="F285" s="1">
        <v>0</v>
      </c>
      <c r="G285" s="2">
        <f t="shared" si="8"/>
        <v>1982053.5284799999</v>
      </c>
      <c r="H285" s="2">
        <f t="shared" si="9"/>
        <v>0.35999999986961484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970271</v>
      </c>
      <c r="D286" s="1">
        <f>'PR-RAS'!E290</f>
        <v>1267362.75</v>
      </c>
      <c r="E286" s="1">
        <v>0</v>
      </c>
      <c r="F286" s="1">
        <v>0</v>
      </c>
      <c r="G286" s="2">
        <f t="shared" si="8"/>
        <v>998924.00249999994</v>
      </c>
      <c r="H286" s="2">
        <f t="shared" si="9"/>
        <v>0.25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657649</v>
      </c>
      <c r="D288" s="1">
        <f>'PR-RAS'!E292</f>
        <v>1020603.23</v>
      </c>
      <c r="E288" s="1">
        <v>0</v>
      </c>
      <c r="F288" s="1">
        <v>0</v>
      </c>
      <c r="G288" s="2">
        <f t="shared" si="8"/>
        <v>774571.51701999991</v>
      </c>
      <c r="H288" s="2">
        <f t="shared" si="9"/>
        <v>0.22999999998137355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1335407</v>
      </c>
      <c r="D290" s="1">
        <f>'PR-RAS'!E294</f>
        <v>1491569.75</v>
      </c>
      <c r="E290" s="1">
        <v>0</v>
      </c>
      <c r="F290" s="1">
        <v>0</v>
      </c>
      <c r="G290" s="2">
        <f t="shared" si="8"/>
        <v>1248059.9384999999</v>
      </c>
      <c r="H290" s="2">
        <f t="shared" si="9"/>
        <v>0.25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19600</v>
      </c>
      <c r="D293" s="1">
        <f>'PR-RAS'!E298</f>
        <v>13166.7</v>
      </c>
      <c r="E293" s="1">
        <v>0</v>
      </c>
      <c r="F293" s="1">
        <v>0</v>
      </c>
      <c r="G293" s="2">
        <f t="shared" si="8"/>
        <v>13412.552799999999</v>
      </c>
      <c r="H293" s="2">
        <f t="shared" si="9"/>
        <v>0.2999999999992724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19600</v>
      </c>
      <c r="D306" s="1">
        <f>'PR-RAS'!E311</f>
        <v>13166.7</v>
      </c>
      <c r="E306" s="1">
        <v>0</v>
      </c>
      <c r="F306" s="1">
        <v>0</v>
      </c>
      <c r="G306" s="2">
        <f t="shared" si="8"/>
        <v>14009.687</v>
      </c>
      <c r="H306" s="2">
        <f t="shared" si="9"/>
        <v>0.2999999999992724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19600</v>
      </c>
      <c r="D307" s="1">
        <f>'PR-RAS'!E312</f>
        <v>13166.7</v>
      </c>
      <c r="E307" s="1">
        <v>0</v>
      </c>
      <c r="F307" s="1">
        <v>0</v>
      </c>
      <c r="G307" s="2">
        <f t="shared" si="8"/>
        <v>14055.6204</v>
      </c>
      <c r="H307" s="2">
        <f t="shared" si="9"/>
        <v>0.2999999999992724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19600</v>
      </c>
      <c r="D311" s="1">
        <f>'PR-RAS'!E316</f>
        <v>13166.7</v>
      </c>
      <c r="E311" s="1">
        <v>0</v>
      </c>
      <c r="F311" s="1">
        <v>0</v>
      </c>
      <c r="G311" s="2">
        <f t="shared" si="8"/>
        <v>14239.354000000001</v>
      </c>
      <c r="H311" s="2">
        <f t="shared" si="9"/>
        <v>0.2999999999992724</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441605</v>
      </c>
      <c r="D345" s="1">
        <f>'PR-RAS'!E350</f>
        <v>729080.77</v>
      </c>
      <c r="E345" s="1">
        <v>0</v>
      </c>
      <c r="F345" s="1">
        <v>0</v>
      </c>
      <c r="G345" s="2">
        <f t="shared" si="8"/>
        <v>653519.68975999998</v>
      </c>
      <c r="H345" s="2">
        <f t="shared" si="9"/>
        <v>0.22999999998137355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5625</v>
      </c>
      <c r="D346" s="1">
        <f>'PR-RAS'!E351</f>
        <v>5875</v>
      </c>
      <c r="E346" s="1">
        <v>0</v>
      </c>
      <c r="F346" s="1">
        <v>0</v>
      </c>
      <c r="G346" s="2">
        <f t="shared" si="8"/>
        <v>5994.3749999999991</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5625</v>
      </c>
      <c r="D351" s="1">
        <f>'PR-RAS'!E356</f>
        <v>5875</v>
      </c>
      <c r="E351" s="1">
        <v>0</v>
      </c>
      <c r="F351" s="1">
        <v>0</v>
      </c>
      <c r="G351" s="2">
        <f t="shared" si="8"/>
        <v>6081.25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5625</v>
      </c>
      <c r="D357" s="1">
        <f>'PR-RAS'!E362</f>
        <v>5875</v>
      </c>
      <c r="E357" s="1">
        <v>0</v>
      </c>
      <c r="F357" s="1">
        <v>0</v>
      </c>
      <c r="G357" s="2">
        <f t="shared" si="8"/>
        <v>6185.5</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435980</v>
      </c>
      <c r="D358" s="1">
        <f>'PR-RAS'!E363</f>
        <v>723205.77</v>
      </c>
      <c r="E358" s="1">
        <v>0</v>
      </c>
      <c r="F358" s="1">
        <v>0</v>
      </c>
      <c r="G358" s="2">
        <f t="shared" si="8"/>
        <v>672013.77977999998</v>
      </c>
      <c r="H358" s="2">
        <f t="shared" si="9"/>
        <v>0.22999999998137355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352208</v>
      </c>
      <c r="D359" s="1">
        <f>'PR-RAS'!E364</f>
        <v>711750</v>
      </c>
      <c r="E359" s="1">
        <v>0</v>
      </c>
      <c r="F359" s="1">
        <v>0</v>
      </c>
      <c r="G359" s="2">
        <f t="shared" si="8"/>
        <v>635703.46399999992</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330079</v>
      </c>
      <c r="D361" s="1">
        <f>'PR-RAS'!E366</f>
        <v>650000</v>
      </c>
      <c r="E361" s="1">
        <v>0</v>
      </c>
      <c r="F361" s="1">
        <v>0</v>
      </c>
      <c r="G361" s="2">
        <f t="shared" si="8"/>
        <v>586828.43999999994</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22129</v>
      </c>
      <c r="D363" s="1">
        <f>'PR-RAS'!E368</f>
        <v>61750</v>
      </c>
      <c r="E363" s="1">
        <v>0</v>
      </c>
      <c r="F363" s="1">
        <v>0</v>
      </c>
      <c r="G363" s="2">
        <f t="shared" si="8"/>
        <v>52717.697999999997</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80772</v>
      </c>
      <c r="D364" s="1">
        <f>'PR-RAS'!E369</f>
        <v>8455.77</v>
      </c>
      <c r="E364" s="1">
        <v>0</v>
      </c>
      <c r="F364" s="1">
        <v>0</v>
      </c>
      <c r="G364" s="2">
        <f t="shared" si="8"/>
        <v>35459.125019999999</v>
      </c>
      <c r="H364" s="2">
        <f t="shared" si="9"/>
        <v>0.22999999999956344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3549</v>
      </c>
      <c r="E365" s="1">
        <v>0</v>
      </c>
      <c r="F365" s="1">
        <v>0</v>
      </c>
      <c r="G365" s="2">
        <f t="shared" si="8"/>
        <v>2583.672</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3380</v>
      </c>
      <c r="D367" s="1">
        <f>'PR-RAS'!E372</f>
        <v>0</v>
      </c>
      <c r="E367" s="1">
        <v>0</v>
      </c>
      <c r="F367" s="1">
        <v>0</v>
      </c>
      <c r="G367" s="2">
        <f t="shared" si="8"/>
        <v>1237.08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77392</v>
      </c>
      <c r="D371" s="1">
        <f>'PR-RAS'!E376</f>
        <v>4906.7700000000004</v>
      </c>
      <c r="E371" s="1">
        <v>0</v>
      </c>
      <c r="F371" s="1">
        <v>0</v>
      </c>
      <c r="G371" s="2">
        <f t="shared" si="8"/>
        <v>32266.049800000004</v>
      </c>
      <c r="H371" s="2">
        <f t="shared" si="9"/>
        <v>0.22999999999956344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3000</v>
      </c>
      <c r="D378" s="1">
        <f>'PR-RAS'!E383</f>
        <v>3000</v>
      </c>
      <c r="E378" s="1">
        <v>0</v>
      </c>
      <c r="F378" s="1">
        <v>0</v>
      </c>
      <c r="G378" s="2">
        <f t="shared" si="8"/>
        <v>3393</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3000</v>
      </c>
      <c r="D379" s="1">
        <f>'PR-RAS'!E384</f>
        <v>3000</v>
      </c>
      <c r="E379" s="1">
        <v>0</v>
      </c>
      <c r="F379" s="1">
        <v>0</v>
      </c>
      <c r="G379" s="2">
        <f t="shared" si="8"/>
        <v>3402</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422005</v>
      </c>
      <c r="D403" s="1">
        <f>'PR-RAS'!E408</f>
        <v>715914.07000000007</v>
      </c>
      <c r="E403" s="1">
        <v>0</v>
      </c>
      <c r="F403" s="1">
        <v>0</v>
      </c>
      <c r="G403" s="2">
        <f t="shared" si="8"/>
        <v>745240.92228000006</v>
      </c>
      <c r="H403" s="2">
        <f t="shared" si="9"/>
        <v>7.000000006519258E-2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4135252</v>
      </c>
      <c r="D407" s="1">
        <f>'PR-RAS'!E412</f>
        <v>3197369.81</v>
      </c>
      <c r="E407" s="1">
        <v>0</v>
      </c>
      <c r="F407" s="1">
        <v>0</v>
      </c>
      <c r="G407" s="2">
        <f t="shared" si="8"/>
        <v>4275176.5977200009</v>
      </c>
      <c r="H407" s="2">
        <f t="shared" si="9"/>
        <v>0.18999999994412065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3586986</v>
      </c>
      <c r="D408" s="1">
        <f>'PR-RAS'!E413</f>
        <v>2645921.13</v>
      </c>
      <c r="E408" s="1">
        <v>0</v>
      </c>
      <c r="F408" s="1">
        <v>0</v>
      </c>
      <c r="G408" s="2">
        <f t="shared" si="8"/>
        <v>3613683.1018199995</v>
      </c>
      <c r="H408" s="2">
        <f t="shared" si="9"/>
        <v>0.12999999988824129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548266</v>
      </c>
      <c r="D409" s="1">
        <f>'PR-RAS'!E414</f>
        <v>551448.68000000017</v>
      </c>
      <c r="E409" s="1">
        <v>0</v>
      </c>
      <c r="F409" s="1">
        <v>0</v>
      </c>
      <c r="G409" s="2">
        <f t="shared" si="8"/>
        <v>673674.65088000009</v>
      </c>
      <c r="H409" s="2">
        <f t="shared" si="9"/>
        <v>0.31999999983236194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657649</v>
      </c>
      <c r="D411" s="1">
        <f>'PR-RAS'!E416</f>
        <v>1020603.23</v>
      </c>
      <c r="E411" s="1">
        <v>0</v>
      </c>
      <c r="F411" s="1">
        <v>0</v>
      </c>
      <c r="G411" s="2">
        <f t="shared" si="8"/>
        <v>1106530.7385999998</v>
      </c>
      <c r="H411" s="2">
        <f t="shared" si="9"/>
        <v>0.22999999998137355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1335407</v>
      </c>
      <c r="D413" s="1">
        <f>'PR-RAS'!E418</f>
        <v>1491569.75</v>
      </c>
      <c r="E413" s="1">
        <v>0</v>
      </c>
      <c r="F413" s="1">
        <v>0</v>
      </c>
      <c r="G413" s="2">
        <f t="shared" si="8"/>
        <v>1779241.1579999998</v>
      </c>
      <c r="H413" s="2">
        <f t="shared" si="9"/>
        <v>0.25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56490</v>
      </c>
      <c r="D522" s="1">
        <f>'PR-RAS'!E528</f>
        <v>0</v>
      </c>
      <c r="E522" s="1">
        <v>0</v>
      </c>
      <c r="F522" s="1">
        <v>0</v>
      </c>
      <c r="G522" s="2">
        <f t="shared" ref="G522:G809" si="10">(B522/1000)*(C522*1+D522*2)</f>
        <v>29431.29</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10000</v>
      </c>
      <c r="D574" s="1">
        <f>'PR-RAS'!E580</f>
        <v>0</v>
      </c>
      <c r="E574" s="1">
        <v>0</v>
      </c>
      <c r="F574" s="1">
        <v>0</v>
      </c>
      <c r="G574" s="2">
        <f t="shared" si="10"/>
        <v>5729.9999999999991</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10000</v>
      </c>
      <c r="D579" s="1">
        <f>'PR-RAS'!E585</f>
        <v>0</v>
      </c>
      <c r="E579" s="1">
        <v>0</v>
      </c>
      <c r="F579" s="1">
        <v>0</v>
      </c>
      <c r="G579" s="2">
        <f t="shared" si="10"/>
        <v>5780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10000</v>
      </c>
      <c r="D580" s="1">
        <f>'PR-RAS'!E586</f>
        <v>0</v>
      </c>
      <c r="E580" s="1">
        <v>0</v>
      </c>
      <c r="F580" s="1">
        <v>0</v>
      </c>
      <c r="G580" s="2">
        <f t="shared" si="10"/>
        <v>5790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46490</v>
      </c>
      <c r="D587" s="1">
        <f>'PR-RAS'!E593</f>
        <v>0</v>
      </c>
      <c r="E587" s="1">
        <v>0</v>
      </c>
      <c r="F587" s="1">
        <v>0</v>
      </c>
      <c r="G587" s="2">
        <f t="shared" si="10"/>
        <v>27243.14</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46490</v>
      </c>
      <c r="D593" s="1">
        <f>'PR-RAS'!E599</f>
        <v>0</v>
      </c>
      <c r="E593" s="1">
        <v>0</v>
      </c>
      <c r="F593" s="1">
        <v>0</v>
      </c>
      <c r="G593" s="2">
        <f t="shared" si="10"/>
        <v>27522.079999999998</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46490</v>
      </c>
      <c r="D594" s="1">
        <f>'PR-RAS'!E600</f>
        <v>0</v>
      </c>
      <c r="E594" s="1">
        <v>0</v>
      </c>
      <c r="F594" s="1">
        <v>0</v>
      </c>
      <c r="G594" s="2">
        <f t="shared" si="10"/>
        <v>27568.57</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56490</v>
      </c>
      <c r="D630" s="1">
        <f>'PR-RAS'!E636</f>
        <v>0</v>
      </c>
      <c r="E630" s="1">
        <v>0</v>
      </c>
      <c r="F630" s="1">
        <v>0</v>
      </c>
      <c r="G630" s="2">
        <f t="shared" si="10"/>
        <v>35532.21</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4135252</v>
      </c>
      <c r="D633" s="1">
        <f>'PR-RAS'!E639</f>
        <v>3197369.81</v>
      </c>
      <c r="E633" s="1">
        <v>0</v>
      </c>
      <c r="F633" s="1">
        <v>0</v>
      </c>
      <c r="G633" s="2">
        <f t="shared" si="10"/>
        <v>6654954.7038400006</v>
      </c>
      <c r="H633" s="2">
        <f t="shared" si="11"/>
        <v>0.18999999994412065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3643476</v>
      </c>
      <c r="D634" s="1">
        <f>'PR-RAS'!E640</f>
        <v>2645921.13</v>
      </c>
      <c r="E634" s="1">
        <v>0</v>
      </c>
      <c r="F634" s="1">
        <v>0</v>
      </c>
      <c r="G634" s="2">
        <f t="shared" si="10"/>
        <v>5656056.4585800003</v>
      </c>
      <c r="H634" s="2">
        <f t="shared" si="11"/>
        <v>0.12999999988824129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491776</v>
      </c>
      <c r="D635" s="1">
        <f>'PR-RAS'!E641</f>
        <v>551448.68000000017</v>
      </c>
      <c r="E635" s="1">
        <v>0</v>
      </c>
      <c r="F635" s="1">
        <v>0</v>
      </c>
      <c r="G635" s="2">
        <f t="shared" si="10"/>
        <v>1011022.9102400002</v>
      </c>
      <c r="H635" s="2">
        <f t="shared" si="11"/>
        <v>0.31999999983236194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657649</v>
      </c>
      <c r="D637" s="1">
        <f>'PR-RAS'!E643</f>
        <v>1020603.23</v>
      </c>
      <c r="E637" s="1">
        <v>0</v>
      </c>
      <c r="F637" s="1">
        <v>0</v>
      </c>
      <c r="G637" s="2">
        <f t="shared" si="10"/>
        <v>1716472.07256</v>
      </c>
      <c r="H637" s="2">
        <f t="shared" si="11"/>
        <v>0.22999999998137355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1149425</v>
      </c>
      <c r="D639" s="1">
        <f>'PR-RAS'!E645</f>
        <v>1572051.9100000001</v>
      </c>
      <c r="E639" s="1">
        <v>0</v>
      </c>
      <c r="F639" s="1">
        <v>0</v>
      </c>
      <c r="G639" s="2">
        <f t="shared" si="10"/>
        <v>2739271.3871600004</v>
      </c>
      <c r="H639" s="2">
        <f t="shared" si="11"/>
        <v>8.9999999850988388E-2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89322.29</v>
      </c>
      <c r="E641" s="1">
        <v>0</v>
      </c>
      <c r="F641" s="1">
        <v>0</v>
      </c>
      <c r="G641" s="2">
        <f t="shared" si="10"/>
        <v>114332.5312</v>
      </c>
      <c r="H641" s="2">
        <f t="shared" si="11"/>
        <v>0.28999999999359716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1623622</v>
      </c>
      <c r="D642" s="1">
        <f>'PR-RAS'!E649</f>
        <v>1780828.35</v>
      </c>
      <c r="E642" s="1">
        <v>0</v>
      </c>
      <c r="F642" s="1">
        <v>0</v>
      </c>
      <c r="G642" s="2">
        <f t="shared" si="10"/>
        <v>3323763.6467000004</v>
      </c>
      <c r="H642" s="2">
        <f t="shared" si="11"/>
        <v>0.35000000009313226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4380495</v>
      </c>
      <c r="D643" s="1">
        <f>'PR-RAS'!E650</f>
        <v>4800345.0999999996</v>
      </c>
      <c r="E643" s="1">
        <v>0</v>
      </c>
      <c r="F643" s="1">
        <v>0</v>
      </c>
      <c r="G643" s="2">
        <f t="shared" si="10"/>
        <v>8975920.8983999994</v>
      </c>
      <c r="H643" s="2">
        <f t="shared" si="11"/>
        <v>9.999999962747097E-2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4351784</v>
      </c>
      <c r="D644" s="1">
        <f>'PR-RAS'!E651</f>
        <v>3919103.34</v>
      </c>
      <c r="E644" s="1">
        <v>0</v>
      </c>
      <c r="F644" s="1">
        <v>0</v>
      </c>
      <c r="G644" s="2">
        <f t="shared" si="10"/>
        <v>7838164.0072400002</v>
      </c>
      <c r="H644" s="2">
        <f t="shared" si="11"/>
        <v>0.33999999985098839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1652333</v>
      </c>
      <c r="D645" s="1">
        <f>'PR-RAS'!E652</f>
        <v>2662070.1099999994</v>
      </c>
      <c r="E645" s="1">
        <v>0</v>
      </c>
      <c r="F645" s="1">
        <v>0</v>
      </c>
      <c r="G645" s="2">
        <f t="shared" si="10"/>
        <v>4492848.7536799992</v>
      </c>
      <c r="H645" s="2">
        <f t="shared" si="11"/>
        <v>0.10999999940395355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47</v>
      </c>
      <c r="D646" s="1">
        <f>'PR-RAS'!E653</f>
        <v>10</v>
      </c>
      <c r="E646" s="1">
        <v>0</v>
      </c>
      <c r="F646" s="1">
        <v>0</v>
      </c>
      <c r="G646" s="2">
        <f t="shared" si="10"/>
        <v>43.215000000000003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35</v>
      </c>
      <c r="D648" s="1">
        <f>'PR-RAS'!E655</f>
        <v>9</v>
      </c>
      <c r="E648" s="1">
        <v>0</v>
      </c>
      <c r="F648" s="1">
        <v>0</v>
      </c>
      <c r="G648" s="2">
        <f t="shared" si="10"/>
        <v>34.291000000000004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731913</v>
      </c>
      <c r="D654" s="1">
        <f>'PR-RAS'!E661</f>
        <v>736861.88</v>
      </c>
      <c r="E654" s="1">
        <v>0</v>
      </c>
      <c r="F654" s="1">
        <v>0</v>
      </c>
      <c r="G654" s="2">
        <f t="shared" si="10"/>
        <v>1440280.8042799998</v>
      </c>
      <c r="H654" s="2">
        <f t="shared" si="11"/>
        <v>0.11999999999534339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42562</v>
      </c>
      <c r="D655" s="1">
        <f>'PR-RAS'!E662</f>
        <v>14000</v>
      </c>
      <c r="E655" s="1">
        <v>0</v>
      </c>
      <c r="F655" s="1">
        <v>0</v>
      </c>
      <c r="G655" s="2">
        <f t="shared" si="10"/>
        <v>46147.548000000003</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50000</v>
      </c>
      <c r="D656" s="1">
        <f>'PR-RAS'!E663</f>
        <v>50000</v>
      </c>
      <c r="E656" s="1">
        <v>0</v>
      </c>
      <c r="F656" s="1">
        <v>0</v>
      </c>
      <c r="G656" s="2">
        <f t="shared" si="10"/>
        <v>98250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150000</v>
      </c>
      <c r="D657" s="1">
        <f>'PR-RAS'!E664</f>
        <v>150000</v>
      </c>
      <c r="E657" s="1">
        <v>0</v>
      </c>
      <c r="F657" s="1">
        <v>0</v>
      </c>
      <c r="G657" s="2">
        <f t="shared" si="10"/>
        <v>295200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292571.39</v>
      </c>
      <c r="E658" s="1">
        <v>0</v>
      </c>
      <c r="F658" s="1">
        <v>0</v>
      </c>
      <c r="G658" s="2">
        <f t="shared" si="10"/>
        <v>384438.80646000005</v>
      </c>
      <c r="H658" s="2">
        <f t="shared" si="11"/>
        <v>0.39000000001396984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160000</v>
      </c>
      <c r="D659" s="1">
        <f>'PR-RAS'!E666</f>
        <v>0</v>
      </c>
      <c r="E659" s="1">
        <v>0</v>
      </c>
      <c r="F659" s="1">
        <v>0</v>
      </c>
      <c r="G659" s="2">
        <f t="shared" si="10"/>
        <v>105280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78727</v>
      </c>
      <c r="D662" s="1">
        <f>'PR-RAS'!E669</f>
        <v>58384.97</v>
      </c>
      <c r="E662" s="1">
        <v>0</v>
      </c>
      <c r="F662" s="1">
        <v>0</v>
      </c>
      <c r="G662" s="2">
        <f t="shared" si="10"/>
        <v>129223.47734000001</v>
      </c>
      <c r="H662" s="2">
        <f t="shared" si="11"/>
        <v>2.9999999998835847E-2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185880</v>
      </c>
      <c r="E666" s="1">
        <v>0</v>
      </c>
      <c r="F666" s="1">
        <v>0</v>
      </c>
      <c r="G666" s="2">
        <f t="shared" si="10"/>
        <v>247220.40000000002</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1657721</v>
      </c>
      <c r="D687" s="1">
        <f>'PR-RAS'!E694</f>
        <v>451943.77</v>
      </c>
      <c r="E687" s="1">
        <v>0</v>
      </c>
      <c r="F687" s="1">
        <v>0</v>
      </c>
      <c r="G687" s="2">
        <f t="shared" si="10"/>
        <v>1757263.4584400002</v>
      </c>
      <c r="H687" s="2">
        <f t="shared" si="11"/>
        <v>0.22999999998137355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11701.62</v>
      </c>
      <c r="E709" s="1">
        <v>0</v>
      </c>
      <c r="F709" s="1">
        <v>0</v>
      </c>
      <c r="G709" s="2">
        <f t="shared" si="10"/>
        <v>16569.493920000001</v>
      </c>
      <c r="H709" s="2">
        <f t="shared" si="11"/>
        <v>0.37999999999919964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11200</v>
      </c>
      <c r="D711" s="1">
        <f>'PR-RAS'!E718</f>
        <v>10278.56</v>
      </c>
      <c r="E711" s="1">
        <v>0</v>
      </c>
      <c r="F711" s="1">
        <v>0</v>
      </c>
      <c r="G711" s="2">
        <f t="shared" si="10"/>
        <v>22547.555199999999</v>
      </c>
      <c r="H711" s="2">
        <f t="shared" si="11"/>
        <v>0.44000000000050932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17560</v>
      </c>
      <c r="D713" s="1">
        <f>'PR-RAS'!E720</f>
        <v>1175</v>
      </c>
      <c r="E713" s="1">
        <v>0</v>
      </c>
      <c r="F713" s="1">
        <v>0</v>
      </c>
      <c r="G713" s="2">
        <f t="shared" si="10"/>
        <v>14175.92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22224</v>
      </c>
      <c r="D715" s="1">
        <f>'PR-RAS'!E722</f>
        <v>10493.01</v>
      </c>
      <c r="E715" s="1">
        <v>0</v>
      </c>
      <c r="F715" s="1">
        <v>0</v>
      </c>
      <c r="G715" s="2">
        <f t="shared" si="10"/>
        <v>30851.954280000002</v>
      </c>
      <c r="H715" s="2">
        <f t="shared" si="11"/>
        <v>1.0000000000218279E-2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36287</v>
      </c>
      <c r="D718" s="1">
        <f>'PR-RAS'!E725</f>
        <v>36740.85</v>
      </c>
      <c r="E718" s="1">
        <v>0</v>
      </c>
      <c r="F718" s="1">
        <v>0</v>
      </c>
      <c r="G718" s="2">
        <f t="shared" si="10"/>
        <v>78704.157899999991</v>
      </c>
      <c r="H718" s="2">
        <f t="shared" si="11"/>
        <v>0.15000000000145519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214</v>
      </c>
      <c r="D732" s="1">
        <f>'PR-RAS'!E739</f>
        <v>0</v>
      </c>
      <c r="E732" s="1">
        <v>0</v>
      </c>
      <c r="F732" s="1">
        <v>0</v>
      </c>
      <c r="G732" s="2">
        <f t="shared" si="10"/>
        <v>156.434</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2585</v>
      </c>
      <c r="D752" s="1">
        <f>'PR-RAS'!E759</f>
        <v>31241.25</v>
      </c>
      <c r="E752" s="1">
        <v>0</v>
      </c>
      <c r="F752" s="1">
        <v>0</v>
      </c>
      <c r="G752" s="2">
        <f t="shared" si="10"/>
        <v>48865.692499999997</v>
      </c>
      <c r="H752" s="2">
        <f t="shared" si="11"/>
        <v>0.25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10044</v>
      </c>
      <c r="D766" s="1">
        <f>'PR-RAS'!E773</f>
        <v>0</v>
      </c>
      <c r="E766" s="1">
        <v>0</v>
      </c>
      <c r="F766" s="1">
        <v>0</v>
      </c>
      <c r="G766" s="2">
        <f t="shared" si="10"/>
        <v>7683.66</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45804</v>
      </c>
      <c r="D809" s="1">
        <f>'PR-RAS'!E816</f>
        <v>33043.03</v>
      </c>
      <c r="E809" s="1">
        <v>0</v>
      </c>
      <c r="F809" s="1">
        <v>0</v>
      </c>
      <c r="G809" s="2">
        <f t="shared" si="10"/>
        <v>90407.168480000008</v>
      </c>
      <c r="H809" s="2">
        <f t="shared" si="11"/>
        <v>2.9999999998835847E-2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18000</v>
      </c>
      <c r="D812" s="1">
        <f>'PR-RAS'!E819</f>
        <v>22500</v>
      </c>
      <c r="E812" s="1">
        <v>0</v>
      </c>
      <c r="F812" s="1">
        <v>0</v>
      </c>
      <c r="G812" s="2">
        <f t="shared" si="18"/>
        <v>51093</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23000</v>
      </c>
      <c r="D814" s="1">
        <f>'PR-RAS'!E821</f>
        <v>4000</v>
      </c>
      <c r="E814" s="1">
        <v>0</v>
      </c>
      <c r="F814" s="1">
        <v>0</v>
      </c>
      <c r="G814" s="2">
        <f t="shared" si="18"/>
        <v>25203</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10824</v>
      </c>
      <c r="D817" s="1">
        <f>'PR-RAS'!E824</f>
        <v>14835.81</v>
      </c>
      <c r="E817" s="1">
        <v>0</v>
      </c>
      <c r="F817" s="1">
        <v>0</v>
      </c>
      <c r="G817" s="2">
        <f t="shared" si="18"/>
        <v>33044.425919999994</v>
      </c>
      <c r="H817" s="2">
        <f t="shared" si="19"/>
        <v>0.19000000000050932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12580</v>
      </c>
      <c r="D821" s="1">
        <f>'PR-RAS'!E828</f>
        <v>8721.69</v>
      </c>
      <c r="E821" s="1">
        <v>0</v>
      </c>
      <c r="F821" s="1">
        <v>0</v>
      </c>
      <c r="G821" s="2">
        <f t="shared" si="18"/>
        <v>24619.171599999998</v>
      </c>
      <c r="H821" s="2">
        <f t="shared" si="19"/>
        <v>0.30999999999949068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46490</v>
      </c>
      <c r="D940" s="1">
        <f>'PR-RAS'!E947</f>
        <v>0</v>
      </c>
      <c r="E940" s="1">
        <v>0</v>
      </c>
      <c r="F940" s="1">
        <v>0</v>
      </c>
      <c r="G940" s="2">
        <f t="shared" si="18"/>
        <v>43654.11</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889401.71</v>
      </c>
      <c r="D1480" s="6"/>
      <c r="E1480" s="6">
        <v>0</v>
      </c>
      <c r="F1480" s="6">
        <v>0</v>
      </c>
      <c r="G1480" s="7">
        <f t="shared" ref="G1480:G1580" si="34">B1480/1000*C1480</f>
        <v>889.40170999999998</v>
      </c>
      <c r="H1480" s="7">
        <f t="shared" ref="H1480:H1580" si="35">ABS(C1480-ROUND(C1480,0))</f>
        <v>0.2900000000372529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3535637.3800000004</v>
      </c>
      <c r="D1481" s="1">
        <v>0</v>
      </c>
      <c r="E1481" s="1">
        <v>0</v>
      </c>
      <c r="F1481" s="1">
        <v>0</v>
      </c>
      <c r="G1481" s="2">
        <f t="shared" si="34"/>
        <v>7071.2747600000012</v>
      </c>
      <c r="H1481" s="2">
        <f t="shared" si="35"/>
        <v>0.38000000035390258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2809556.6100000003</v>
      </c>
      <c r="D1483" s="1">
        <v>0</v>
      </c>
      <c r="E1483" s="1">
        <v>0</v>
      </c>
      <c r="F1483" s="1">
        <v>0</v>
      </c>
      <c r="G1483" s="2">
        <f t="shared" si="34"/>
        <v>11238.226440000002</v>
      </c>
      <c r="H1483" s="2">
        <f t="shared" si="35"/>
        <v>0.38999999966472387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766104.73</v>
      </c>
      <c r="D1484" s="1">
        <v>0</v>
      </c>
      <c r="E1484" s="1">
        <v>0</v>
      </c>
      <c r="F1484" s="1">
        <v>0</v>
      </c>
      <c r="G1484" s="2">
        <f t="shared" si="34"/>
        <v>3830.5236500000001</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583505.56000000006</v>
      </c>
      <c r="D1485" s="1">
        <v>0</v>
      </c>
      <c r="E1485" s="1">
        <v>0</v>
      </c>
      <c r="F1485" s="1">
        <v>0</v>
      </c>
      <c r="G1485" s="2">
        <f t="shared" si="34"/>
        <v>3501.0333600000004</v>
      </c>
      <c r="H1485" s="2">
        <f t="shared" si="35"/>
        <v>0.43999999994412065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24968.84</v>
      </c>
      <c r="D1486" s="1">
        <v>0</v>
      </c>
      <c r="E1486" s="1">
        <v>0</v>
      </c>
      <c r="F1486" s="1">
        <v>0</v>
      </c>
      <c r="G1486" s="2">
        <f t="shared" si="34"/>
        <v>174.78188</v>
      </c>
      <c r="H1486" s="2">
        <f t="shared" si="35"/>
        <v>0.15999999999985448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4241.25</v>
      </c>
      <c r="D1487" s="1">
        <v>0</v>
      </c>
      <c r="E1487" s="1">
        <v>0</v>
      </c>
      <c r="F1487" s="1">
        <v>0</v>
      </c>
      <c r="G1487" s="2">
        <f t="shared" si="34"/>
        <v>33.93</v>
      </c>
      <c r="H1487" s="2">
        <f t="shared" si="35"/>
        <v>0.25</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23557.5</v>
      </c>
      <c r="D1489" s="1">
        <v>0</v>
      </c>
      <c r="E1489" s="1">
        <v>0</v>
      </c>
      <c r="F1489" s="1">
        <v>0</v>
      </c>
      <c r="G1489" s="2">
        <f t="shared" si="34"/>
        <v>235.57500000000002</v>
      </c>
      <c r="H1489" s="2">
        <f t="shared" si="35"/>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10000</v>
      </c>
      <c r="D1490" s="1">
        <v>0</v>
      </c>
      <c r="E1490" s="1">
        <v>0</v>
      </c>
      <c r="F1490" s="1">
        <v>0</v>
      </c>
      <c r="G1490" s="2">
        <f t="shared" si="34"/>
        <v>110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1397178.73</v>
      </c>
      <c r="D1491" s="1">
        <v>0</v>
      </c>
      <c r="E1491" s="1">
        <v>0</v>
      </c>
      <c r="F1491" s="1">
        <v>0</v>
      </c>
      <c r="G1491" s="2">
        <f t="shared" si="34"/>
        <v>16766.144759999999</v>
      </c>
      <c r="H1491" s="2">
        <f t="shared" si="35"/>
        <v>0.27000000001862645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726080.77</v>
      </c>
      <c r="D1492" s="1">
        <v>0</v>
      </c>
      <c r="E1492" s="1">
        <v>0</v>
      </c>
      <c r="F1492" s="1">
        <v>0</v>
      </c>
      <c r="G1492" s="2">
        <f t="shared" si="34"/>
        <v>9439.050009999999</v>
      </c>
      <c r="H1492" s="2">
        <f t="shared" si="35"/>
        <v>0.22999999998137355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3204127.1999999997</v>
      </c>
      <c r="D1499" s="1">
        <v>0</v>
      </c>
      <c r="E1499" s="1">
        <v>0</v>
      </c>
      <c r="F1499" s="1">
        <v>0</v>
      </c>
      <c r="G1499" s="2">
        <f t="shared" si="34"/>
        <v>64082.543999999994</v>
      </c>
      <c r="H1499" s="2">
        <f t="shared" si="35"/>
        <v>0.19999999972060323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2947463.28</v>
      </c>
      <c r="D1501" s="1">
        <v>0</v>
      </c>
      <c r="E1501" s="1">
        <v>0</v>
      </c>
      <c r="F1501" s="1">
        <v>0</v>
      </c>
      <c r="G1501" s="2">
        <f t="shared" si="34"/>
        <v>64844.192159999991</v>
      </c>
      <c r="H1501" s="2">
        <f t="shared" si="35"/>
        <v>0.27999999979510903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762671.69</v>
      </c>
      <c r="D1502" s="1">
        <v>0</v>
      </c>
      <c r="E1502" s="1">
        <v>0</v>
      </c>
      <c r="F1502" s="1">
        <v>0</v>
      </c>
      <c r="G1502" s="2">
        <f t="shared" si="34"/>
        <v>17541.44887</v>
      </c>
      <c r="H1502" s="2">
        <f t="shared" si="35"/>
        <v>0.31000000005587935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622245.9</v>
      </c>
      <c r="D1503" s="1">
        <v>0</v>
      </c>
      <c r="E1503" s="1">
        <v>0</v>
      </c>
      <c r="F1503" s="1">
        <v>0</v>
      </c>
      <c r="G1503" s="2">
        <f t="shared" si="34"/>
        <v>14933.901600000001</v>
      </c>
      <c r="H1503" s="2">
        <f t="shared" si="35"/>
        <v>9.9999999976716936E-2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25414.1</v>
      </c>
      <c r="D1504" s="1">
        <v>0</v>
      </c>
      <c r="E1504" s="1">
        <v>0</v>
      </c>
      <c r="F1504" s="1">
        <v>0</v>
      </c>
      <c r="G1504" s="2">
        <f t="shared" si="34"/>
        <v>635.35249999999996</v>
      </c>
      <c r="H1504" s="2">
        <f t="shared" si="35"/>
        <v>9.9999999998544808E-2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12894.13</v>
      </c>
      <c r="D1505" s="1">
        <v>0</v>
      </c>
      <c r="E1505" s="1">
        <v>0</v>
      </c>
      <c r="F1505" s="1">
        <v>0</v>
      </c>
      <c r="G1505" s="2">
        <f t="shared" si="34"/>
        <v>335.24737999999996</v>
      </c>
      <c r="H1505" s="2">
        <f t="shared" si="35"/>
        <v>0.12999999999919964</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17676.02</v>
      </c>
      <c r="D1507" s="1">
        <v>0</v>
      </c>
      <c r="E1507" s="1">
        <v>0</v>
      </c>
      <c r="F1507" s="1">
        <v>0</v>
      </c>
      <c r="G1507" s="2">
        <f t="shared" si="34"/>
        <v>494.92856</v>
      </c>
      <c r="H1507" s="2">
        <f t="shared" si="35"/>
        <v>2.0000000000436557E-2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54308.26</v>
      </c>
      <c r="D1508" s="1">
        <v>0</v>
      </c>
      <c r="E1508" s="1">
        <v>0</v>
      </c>
      <c r="F1508" s="1">
        <v>0</v>
      </c>
      <c r="G1508" s="2">
        <f t="shared" si="34"/>
        <v>1574.9395400000001</v>
      </c>
      <c r="H1508" s="2">
        <f t="shared" si="35"/>
        <v>0.26000000000203727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1452253.18</v>
      </c>
      <c r="D1509" s="1">
        <v>0</v>
      </c>
      <c r="E1509" s="1">
        <v>0</v>
      </c>
      <c r="F1509" s="1">
        <v>0</v>
      </c>
      <c r="G1509" s="2">
        <f t="shared" si="34"/>
        <v>43567.595399999998</v>
      </c>
      <c r="H1509" s="2">
        <f t="shared" si="35"/>
        <v>0.17999999993480742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256663.92</v>
      </c>
      <c r="D1510" s="1">
        <v>0</v>
      </c>
      <c r="E1510" s="1">
        <v>0</v>
      </c>
      <c r="F1510" s="1">
        <v>0</v>
      </c>
      <c r="G1510" s="2">
        <f t="shared" si="34"/>
        <v>7956.5815200000006</v>
      </c>
      <c r="H1510" s="2">
        <f t="shared" si="35"/>
        <v>7.9999999987194315E-2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1220911.8900000001</v>
      </c>
      <c r="D1517" s="1">
        <v>0</v>
      </c>
      <c r="E1517" s="1">
        <v>0</v>
      </c>
      <c r="F1517" s="1">
        <v>0</v>
      </c>
      <c r="G1517" s="2">
        <f t="shared" si="34"/>
        <v>46394.651820000006</v>
      </c>
      <c r="H1517" s="2">
        <f t="shared" si="35"/>
        <v>0.10999999986961484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525714.49</v>
      </c>
      <c r="D1518" s="1">
        <v>0</v>
      </c>
      <c r="E1518" s="1">
        <v>0</v>
      </c>
      <c r="F1518" s="1">
        <v>0</v>
      </c>
      <c r="G1518" s="2">
        <f t="shared" si="34"/>
        <v>20502.865109999999</v>
      </c>
      <c r="H1518" s="2">
        <f t="shared" si="35"/>
        <v>0.48999999999068677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251735.44</v>
      </c>
      <c r="D1524" s="1">
        <v>0</v>
      </c>
      <c r="E1524" s="1">
        <v>0</v>
      </c>
      <c r="F1524" s="1">
        <v>0</v>
      </c>
      <c r="G1524" s="2">
        <f t="shared" si="34"/>
        <v>11328.094799999999</v>
      </c>
      <c r="H1524" s="2">
        <f t="shared" si="35"/>
        <v>0.44000000000232831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150994.88</v>
      </c>
      <c r="D1530" s="1">
        <v>0</v>
      </c>
      <c r="E1530" s="1">
        <v>0</v>
      </c>
      <c r="F1530" s="1">
        <v>0</v>
      </c>
      <c r="G1530" s="2">
        <f t="shared" si="34"/>
        <v>7700.7388799999999</v>
      </c>
      <c r="H1530" s="2">
        <f t="shared" si="35"/>
        <v>0.11999999999534339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41370.22</v>
      </c>
      <c r="D1531" s="1">
        <v>0</v>
      </c>
      <c r="E1531" s="1">
        <v>0</v>
      </c>
      <c r="F1531" s="1">
        <v>0</v>
      </c>
      <c r="G1531" s="2">
        <f t="shared" si="34"/>
        <v>2151.25144</v>
      </c>
      <c r="H1531" s="2">
        <f t="shared" si="35"/>
        <v>0.22000000000116415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44103.01</v>
      </c>
      <c r="D1532" s="1">
        <v>0</v>
      </c>
      <c r="E1532" s="1">
        <v>0</v>
      </c>
      <c r="F1532" s="1">
        <v>0</v>
      </c>
      <c r="G1532" s="2">
        <f t="shared" si="34"/>
        <v>2337.4595300000001</v>
      </c>
      <c r="H1532" s="2">
        <f t="shared" si="35"/>
        <v>1.0000000002037268E-2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65521.65</v>
      </c>
      <c r="D1533" s="1">
        <v>0</v>
      </c>
      <c r="E1533" s="1">
        <v>0</v>
      </c>
      <c r="F1533" s="1">
        <v>0</v>
      </c>
      <c r="G1533" s="2">
        <f t="shared" si="34"/>
        <v>3538.1691000000001</v>
      </c>
      <c r="H1533" s="2">
        <f t="shared" si="35"/>
        <v>0.34999999999854481</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13251.18</v>
      </c>
      <c r="D1550" s="1">
        <v>0</v>
      </c>
      <c r="E1550" s="1">
        <v>0</v>
      </c>
      <c r="F1550" s="1">
        <v>0</v>
      </c>
      <c r="G1550" s="2">
        <f t="shared" si="34"/>
        <v>940.83377999999993</v>
      </c>
      <c r="H1550" s="2">
        <f t="shared" si="35"/>
        <v>0.18000000000029104</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13251.18</v>
      </c>
      <c r="D1551" s="1">
        <v>0</v>
      </c>
      <c r="E1551" s="1">
        <v>0</v>
      </c>
      <c r="F1551" s="1">
        <v>0</v>
      </c>
      <c r="G1551" s="2">
        <f t="shared" si="34"/>
        <v>954.08495999999991</v>
      </c>
      <c r="H1551" s="2">
        <f t="shared" si="35"/>
        <v>0.18000000000029104</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30196.1</v>
      </c>
      <c r="D1555" s="1">
        <v>0</v>
      </c>
      <c r="E1555" s="1">
        <v>0</v>
      </c>
      <c r="F1555" s="1">
        <v>0</v>
      </c>
      <c r="G1555" s="2">
        <f t="shared" si="34"/>
        <v>2294.9035999999996</v>
      </c>
      <c r="H1555" s="2">
        <f t="shared" si="35"/>
        <v>9.9999999998544808E-2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10000</v>
      </c>
      <c r="D1556" s="1">
        <v>0</v>
      </c>
      <c r="E1556" s="1">
        <v>0</v>
      </c>
      <c r="F1556" s="1">
        <v>0</v>
      </c>
      <c r="G1556" s="2">
        <f t="shared" si="34"/>
        <v>770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20196.099999999999</v>
      </c>
      <c r="D1557" s="1">
        <v>0</v>
      </c>
      <c r="E1557" s="1">
        <v>0</v>
      </c>
      <c r="F1557" s="1">
        <v>0</v>
      </c>
      <c r="G1557" s="2">
        <f t="shared" si="34"/>
        <v>1575.2957999999999</v>
      </c>
      <c r="H1557" s="2">
        <f t="shared" si="35"/>
        <v>9.9999999998544808E-2</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57293.279999999999</v>
      </c>
      <c r="D1560" s="1">
        <v>0</v>
      </c>
      <c r="E1560" s="1">
        <v>0</v>
      </c>
      <c r="F1560" s="1">
        <v>0</v>
      </c>
      <c r="G1560" s="2">
        <f t="shared" si="34"/>
        <v>4640.7556800000002</v>
      </c>
      <c r="H1560" s="2">
        <f t="shared" si="35"/>
        <v>0.27999999999883585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56040.03</v>
      </c>
      <c r="D1561" s="1">
        <v>0</v>
      </c>
      <c r="E1561" s="1">
        <v>0</v>
      </c>
      <c r="F1561" s="1">
        <v>0</v>
      </c>
      <c r="G1561" s="2">
        <f t="shared" si="34"/>
        <v>4595.2824600000004</v>
      </c>
      <c r="H1561" s="2">
        <f t="shared" si="35"/>
        <v>2.9999999998835847E-2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1253.25</v>
      </c>
      <c r="D1562" s="1">
        <v>0</v>
      </c>
      <c r="E1562" s="1">
        <v>0</v>
      </c>
      <c r="F1562" s="1">
        <v>0</v>
      </c>
      <c r="G1562" s="2">
        <f t="shared" si="34"/>
        <v>104.01975</v>
      </c>
      <c r="H1562" s="2">
        <f t="shared" si="35"/>
        <v>0.25</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273979.05</v>
      </c>
      <c r="D1565" s="1">
        <v>0</v>
      </c>
      <c r="E1565" s="1">
        <v>0</v>
      </c>
      <c r="F1565" s="1">
        <v>0</v>
      </c>
      <c r="G1565" s="2">
        <f t="shared" si="34"/>
        <v>23562.198299999996</v>
      </c>
      <c r="H1565" s="2">
        <f t="shared" si="35"/>
        <v>4.9999999988358468E-2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7626.81</v>
      </c>
      <c r="D1566" s="1">
        <v>0</v>
      </c>
      <c r="E1566" s="1">
        <v>0</v>
      </c>
      <c r="F1566" s="1">
        <v>0</v>
      </c>
      <c r="G1566" s="2">
        <f t="shared" si="34"/>
        <v>663.53246999999999</v>
      </c>
      <c r="H1566" s="2">
        <f t="shared" si="35"/>
        <v>0.18999999999959982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209359.85</v>
      </c>
      <c r="D1567" s="1">
        <v>0</v>
      </c>
      <c r="E1567" s="1">
        <v>0</v>
      </c>
      <c r="F1567" s="1">
        <v>0</v>
      </c>
      <c r="G1567" s="2">
        <f t="shared" si="34"/>
        <v>18423.666799999999</v>
      </c>
      <c r="H1567" s="2">
        <f t="shared" si="35"/>
        <v>0.14999999999417923</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56992.39</v>
      </c>
      <c r="D1568" s="1">
        <v>0</v>
      </c>
      <c r="E1568" s="1">
        <v>0</v>
      </c>
      <c r="F1568" s="1">
        <v>0</v>
      </c>
      <c r="G1568" s="2">
        <f t="shared" si="34"/>
        <v>5072.3227099999995</v>
      </c>
      <c r="H1568" s="2">
        <f t="shared" si="35"/>
        <v>0.38999999999941792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695197.39999999991</v>
      </c>
      <c r="D1576" s="1">
        <v>0</v>
      </c>
      <c r="E1576" s="1">
        <v>0</v>
      </c>
      <c r="F1576" s="1">
        <v>0</v>
      </c>
      <c r="G1576" s="2">
        <f t="shared" si="34"/>
        <v>67434.147799999992</v>
      </c>
      <c r="H1576" s="2">
        <f t="shared" si="35"/>
        <v>0.39999999990686774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183639.86</v>
      </c>
      <c r="D1578" s="1">
        <v>0</v>
      </c>
      <c r="E1578" s="1">
        <v>0</v>
      </c>
      <c r="F1578" s="1">
        <v>0</v>
      </c>
      <c r="G1578" s="2">
        <f t="shared" si="34"/>
        <v>18180.346139999998</v>
      </c>
      <c r="H1578" s="2">
        <f t="shared" si="35"/>
        <v>0.14000000001396984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511557.54</v>
      </c>
      <c r="D1579" s="1">
        <v>0</v>
      </c>
      <c r="E1579" s="1">
        <v>0</v>
      </c>
      <c r="F1579" s="1">
        <v>0</v>
      </c>
      <c r="G1579" s="2">
        <f t="shared" si="34"/>
        <v>51155.754000000001</v>
      </c>
      <c r="H1579" s="2">
        <f t="shared" si="35"/>
        <v>0.46000000002095476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3" t="s">
        <v>3298</v>
      </c>
      <c r="B1" s="393"/>
      <c r="C1" s="393"/>
      <c r="D1" s="295"/>
    </row>
    <row r="2" spans="1:17" ht="33" customHeight="1" x14ac:dyDescent="0.2">
      <c r="A2" s="394" t="s">
        <v>3299</v>
      </c>
      <c r="B2" s="395"/>
      <c r="C2" s="392"/>
      <c r="D2" s="4"/>
      <c r="E2" s="4"/>
      <c r="F2" s="4"/>
      <c r="G2" s="4"/>
      <c r="H2" s="4"/>
      <c r="I2" s="4"/>
      <c r="J2" s="4"/>
      <c r="K2" s="4"/>
      <c r="L2" s="4"/>
      <c r="M2" s="4"/>
      <c r="N2" s="4"/>
      <c r="O2" s="4"/>
      <c r="P2" s="4"/>
      <c r="Q2" s="4"/>
    </row>
    <row r="3" spans="1:17" ht="18.75" customHeight="1" x14ac:dyDescent="0.2">
      <c r="A3" s="43" t="s">
        <v>3300</v>
      </c>
      <c r="B3" s="396" t="s">
        <v>3301</v>
      </c>
      <c r="C3" s="392"/>
      <c r="D3" s="4"/>
      <c r="E3" s="4"/>
      <c r="F3" s="4"/>
      <c r="G3" s="4"/>
      <c r="H3" s="4"/>
      <c r="I3" s="4"/>
      <c r="J3" s="4"/>
      <c r="K3" s="4"/>
      <c r="L3" s="4"/>
      <c r="M3" s="4"/>
      <c r="N3" s="4"/>
      <c r="O3" s="4"/>
      <c r="P3" s="4"/>
      <c r="Q3" s="4"/>
    </row>
    <row r="4" spans="1:17" ht="37.5" hidden="1" customHeight="1" x14ac:dyDescent="0.2">
      <c r="A4" s="44" t="s">
        <v>3302</v>
      </c>
      <c r="B4" s="391" t="s">
        <v>3303</v>
      </c>
      <c r="C4" s="392"/>
      <c r="D4" s="4"/>
      <c r="E4" s="4"/>
      <c r="F4" s="4"/>
      <c r="G4" s="4"/>
      <c r="H4" s="4"/>
      <c r="I4" s="4"/>
      <c r="J4" s="4"/>
      <c r="K4" s="4"/>
      <c r="L4" s="4"/>
      <c r="M4" s="4"/>
      <c r="N4" s="4"/>
      <c r="O4" s="4"/>
      <c r="P4" s="4"/>
      <c r="Q4" s="4"/>
    </row>
    <row r="5" spans="1:17" ht="48" hidden="1" customHeight="1" x14ac:dyDescent="0.2">
      <c r="A5" s="44" t="s">
        <v>3302</v>
      </c>
      <c r="B5" s="391" t="s">
        <v>3304</v>
      </c>
      <c r="C5" s="392"/>
      <c r="D5" s="4"/>
      <c r="E5" s="4"/>
      <c r="F5" s="4"/>
      <c r="G5" s="4"/>
      <c r="H5" s="4"/>
      <c r="I5" s="4"/>
      <c r="J5" s="4"/>
      <c r="K5" s="4"/>
      <c r="L5" s="4"/>
      <c r="M5" s="4"/>
      <c r="N5" s="4"/>
      <c r="O5" s="4"/>
      <c r="P5" s="4"/>
      <c r="Q5" s="4"/>
    </row>
    <row r="6" spans="1:17" ht="59.25" hidden="1" customHeight="1" x14ac:dyDescent="0.2">
      <c r="A6" s="44" t="s">
        <v>3302</v>
      </c>
      <c r="B6" s="391" t="s">
        <v>3305</v>
      </c>
      <c r="C6" s="392"/>
      <c r="D6" s="4"/>
      <c r="E6" s="4"/>
      <c r="F6" s="4"/>
      <c r="G6" s="4"/>
      <c r="H6" s="4"/>
      <c r="I6" s="4"/>
      <c r="J6" s="4"/>
      <c r="K6" s="4"/>
      <c r="L6" s="4"/>
      <c r="M6" s="4"/>
      <c r="N6" s="4"/>
      <c r="O6" s="4"/>
      <c r="P6" s="4"/>
      <c r="Q6" s="4"/>
    </row>
    <row r="7" spans="1:17" ht="48" hidden="1" customHeight="1" x14ac:dyDescent="0.2">
      <c r="A7" s="44" t="s">
        <v>3306</v>
      </c>
      <c r="B7" s="391" t="s">
        <v>3307</v>
      </c>
      <c r="C7" s="392"/>
      <c r="D7" s="4"/>
      <c r="E7" s="4"/>
      <c r="F7" s="4"/>
      <c r="G7" s="4"/>
      <c r="H7" s="4"/>
      <c r="I7" s="4"/>
      <c r="J7" s="4"/>
      <c r="K7" s="4"/>
      <c r="L7" s="4"/>
      <c r="M7" s="4"/>
      <c r="N7" s="4"/>
      <c r="O7" s="4"/>
      <c r="P7" s="4"/>
      <c r="Q7" s="4"/>
    </row>
    <row r="8" spans="1:17" ht="41.25" hidden="1" customHeight="1" x14ac:dyDescent="0.2">
      <c r="A8" s="44" t="s">
        <v>3308</v>
      </c>
      <c r="B8" s="391" t="s">
        <v>3309</v>
      </c>
      <c r="C8" s="392"/>
      <c r="D8" s="4"/>
      <c r="E8" s="4"/>
      <c r="F8" s="4"/>
      <c r="G8" s="4"/>
      <c r="H8" s="4"/>
      <c r="I8" s="4"/>
      <c r="J8" s="4"/>
      <c r="K8" s="4"/>
      <c r="L8" s="4"/>
      <c r="M8" s="4"/>
      <c r="N8" s="4"/>
      <c r="O8" s="4"/>
      <c r="P8" s="4"/>
      <c r="Q8" s="4"/>
    </row>
    <row r="9" spans="1:17" ht="59.25" hidden="1" customHeight="1" x14ac:dyDescent="0.2">
      <c r="A9" s="44" t="s">
        <v>3310</v>
      </c>
      <c r="B9" s="391" t="s">
        <v>3311</v>
      </c>
      <c r="C9" s="392"/>
      <c r="D9" s="4"/>
      <c r="E9" s="4"/>
      <c r="F9" s="4"/>
      <c r="G9" s="4"/>
      <c r="H9" s="4"/>
      <c r="I9" s="4"/>
      <c r="J9" s="4"/>
      <c r="K9" s="4"/>
      <c r="L9" s="4"/>
      <c r="M9" s="4"/>
      <c r="N9" s="4"/>
      <c r="O9" s="4"/>
      <c r="P9" s="4"/>
      <c r="Q9" s="4"/>
    </row>
    <row r="10" spans="1:17" ht="61.5" hidden="1" customHeight="1" x14ac:dyDescent="0.2">
      <c r="A10" s="44" t="s">
        <v>3310</v>
      </c>
      <c r="B10" s="391" t="s">
        <v>3312</v>
      </c>
      <c r="C10" s="392"/>
      <c r="D10" s="4"/>
      <c r="E10" s="4"/>
      <c r="F10" s="4"/>
      <c r="G10" s="4"/>
      <c r="H10" s="4"/>
      <c r="I10" s="4"/>
      <c r="J10" s="4"/>
      <c r="K10" s="4"/>
      <c r="L10" s="4"/>
      <c r="M10" s="4"/>
      <c r="N10" s="4"/>
      <c r="O10" s="4"/>
      <c r="P10" s="4"/>
      <c r="Q10" s="4"/>
    </row>
    <row r="11" spans="1:17" ht="43.5" hidden="1" customHeight="1" x14ac:dyDescent="0.2">
      <c r="A11" s="44" t="s">
        <v>3310</v>
      </c>
      <c r="B11" s="391" t="s">
        <v>3313</v>
      </c>
      <c r="C11" s="392"/>
      <c r="D11" s="4"/>
      <c r="E11" s="4"/>
      <c r="F11" s="4"/>
      <c r="G11" s="4"/>
      <c r="H11" s="4"/>
      <c r="I11" s="4"/>
      <c r="J11" s="4"/>
      <c r="K11" s="4"/>
      <c r="L11" s="4"/>
      <c r="M11" s="4"/>
      <c r="N11" s="4"/>
      <c r="O11" s="4"/>
      <c r="P11" s="4"/>
      <c r="Q11" s="4"/>
    </row>
    <row r="12" spans="1:17" ht="27.75" hidden="1" customHeight="1" x14ac:dyDescent="0.2">
      <c r="A12" s="44" t="s">
        <v>3314</v>
      </c>
      <c r="B12" s="391" t="s">
        <v>3315</v>
      </c>
      <c r="C12" s="392"/>
      <c r="D12" s="4"/>
      <c r="E12" s="4"/>
      <c r="F12" s="4"/>
      <c r="G12" s="4"/>
      <c r="H12" s="4"/>
      <c r="I12" s="4"/>
      <c r="J12" s="4"/>
      <c r="K12" s="4"/>
      <c r="L12" s="4"/>
      <c r="M12" s="4"/>
      <c r="N12" s="4"/>
      <c r="O12" s="4"/>
      <c r="P12" s="4"/>
      <c r="Q12" s="4"/>
    </row>
    <row r="13" spans="1:17" ht="27.75" hidden="1" customHeight="1" x14ac:dyDescent="0.2">
      <c r="A13" s="44" t="s">
        <v>3316</v>
      </c>
      <c r="B13" s="391" t="s">
        <v>3317</v>
      </c>
      <c r="C13" s="392"/>
      <c r="D13" s="4"/>
      <c r="E13" s="4"/>
      <c r="F13" s="4"/>
      <c r="G13" s="4"/>
      <c r="H13" s="4"/>
      <c r="I13" s="4"/>
      <c r="J13" s="4"/>
      <c r="K13" s="4"/>
      <c r="L13" s="4"/>
      <c r="M13" s="4"/>
      <c r="N13" s="4"/>
      <c r="O13" s="4"/>
      <c r="P13" s="4"/>
      <c r="Q13" s="4"/>
    </row>
    <row r="14" spans="1:17" ht="45.75" hidden="1" customHeight="1" x14ac:dyDescent="0.2">
      <c r="A14" s="44" t="s">
        <v>3318</v>
      </c>
      <c r="B14" s="391" t="s">
        <v>3319</v>
      </c>
      <c r="C14" s="392"/>
      <c r="D14" s="4"/>
      <c r="E14" s="4"/>
      <c r="F14" s="4"/>
      <c r="G14" s="4"/>
      <c r="H14" s="4"/>
      <c r="I14" s="4"/>
      <c r="J14" s="4"/>
      <c r="K14" s="4"/>
      <c r="L14" s="4"/>
      <c r="M14" s="4"/>
      <c r="N14" s="4"/>
      <c r="O14" s="4"/>
      <c r="P14" s="4"/>
      <c r="Q14" s="4"/>
    </row>
    <row r="15" spans="1:17" ht="45.75" hidden="1" customHeight="1" x14ac:dyDescent="0.2">
      <c r="A15" s="44" t="s">
        <v>3320</v>
      </c>
      <c r="B15" s="391" t="s">
        <v>3321</v>
      </c>
      <c r="C15" s="392"/>
      <c r="D15" s="4"/>
      <c r="E15" s="4"/>
      <c r="F15" s="4"/>
      <c r="G15" s="4"/>
      <c r="H15" s="4"/>
      <c r="I15" s="4"/>
      <c r="J15" s="4"/>
      <c r="K15" s="4"/>
      <c r="L15" s="4"/>
      <c r="M15" s="4"/>
      <c r="N15" s="4"/>
      <c r="O15" s="4"/>
      <c r="P15" s="4"/>
      <c r="Q15" s="4"/>
    </row>
    <row r="16" spans="1:17" ht="51" hidden="1" customHeight="1" x14ac:dyDescent="0.2">
      <c r="A16" s="44" t="s">
        <v>3322</v>
      </c>
      <c r="B16" s="391" t="s">
        <v>3323</v>
      </c>
      <c r="C16" s="392"/>
      <c r="D16" s="4"/>
      <c r="E16" s="4"/>
      <c r="F16" s="4"/>
      <c r="G16" s="4"/>
      <c r="H16" s="4"/>
      <c r="I16" s="4"/>
      <c r="J16" s="4"/>
      <c r="K16" s="4"/>
      <c r="L16" s="4"/>
      <c r="M16" s="4"/>
      <c r="N16" s="4"/>
      <c r="O16" s="4"/>
      <c r="P16" s="4"/>
      <c r="Q16" s="4"/>
    </row>
    <row r="17" spans="1:17" ht="27.75" hidden="1" customHeight="1" x14ac:dyDescent="0.2">
      <c r="A17" s="44" t="s">
        <v>3324</v>
      </c>
      <c r="B17" s="391" t="s">
        <v>3325</v>
      </c>
      <c r="C17" s="392"/>
      <c r="D17" s="4"/>
      <c r="E17" s="4"/>
      <c r="F17" s="4"/>
      <c r="G17" s="4"/>
      <c r="H17" s="4"/>
      <c r="I17" s="4"/>
      <c r="J17" s="4"/>
      <c r="K17" s="4"/>
      <c r="L17" s="4"/>
      <c r="M17" s="4"/>
      <c r="N17" s="4"/>
      <c r="O17" s="4"/>
      <c r="P17" s="4"/>
      <c r="Q17" s="4"/>
    </row>
    <row r="18" spans="1:17" ht="27.75" hidden="1" customHeight="1" x14ac:dyDescent="0.2">
      <c r="A18" s="44" t="s">
        <v>3326</v>
      </c>
      <c r="B18" s="391" t="s">
        <v>3327</v>
      </c>
      <c r="C18" s="392"/>
      <c r="D18" s="4"/>
      <c r="E18" s="4"/>
      <c r="F18" s="4"/>
      <c r="G18" s="4"/>
      <c r="H18" s="4"/>
      <c r="I18" s="4"/>
      <c r="J18" s="4"/>
      <c r="K18" s="4"/>
      <c r="L18" s="4"/>
      <c r="M18" s="4"/>
      <c r="N18" s="4"/>
      <c r="O18" s="4"/>
      <c r="P18" s="4"/>
      <c r="Q18" s="4"/>
    </row>
    <row r="19" spans="1:17" ht="45" hidden="1" customHeight="1" x14ac:dyDescent="0.2">
      <c r="A19" s="44" t="s">
        <v>3326</v>
      </c>
      <c r="B19" s="391" t="s">
        <v>3328</v>
      </c>
      <c r="C19" s="392"/>
      <c r="D19" s="4"/>
      <c r="E19" s="4"/>
      <c r="F19" s="4"/>
      <c r="G19" s="4"/>
      <c r="H19" s="4"/>
      <c r="I19" s="4"/>
      <c r="J19" s="4"/>
      <c r="K19" s="4"/>
      <c r="L19" s="4"/>
      <c r="M19" s="4"/>
      <c r="N19" s="4"/>
      <c r="O19" s="4"/>
      <c r="P19" s="4"/>
      <c r="Q19" s="4"/>
    </row>
    <row r="20" spans="1:17" ht="45" hidden="1" customHeight="1" x14ac:dyDescent="0.2">
      <c r="A20" s="44" t="s">
        <v>3329</v>
      </c>
      <c r="B20" s="391" t="s">
        <v>3330</v>
      </c>
      <c r="C20" s="392"/>
      <c r="D20" s="4"/>
      <c r="E20" s="4"/>
      <c r="F20" s="4"/>
      <c r="G20" s="4"/>
      <c r="H20" s="4"/>
      <c r="I20" s="4"/>
      <c r="J20" s="4"/>
      <c r="K20" s="4"/>
      <c r="L20" s="4"/>
      <c r="M20" s="4"/>
      <c r="N20" s="4"/>
      <c r="O20" s="4"/>
      <c r="P20" s="4"/>
      <c r="Q20" s="4"/>
    </row>
    <row r="21" spans="1:17" ht="30" hidden="1" customHeight="1" x14ac:dyDescent="0.2">
      <c r="A21" s="44" t="s">
        <v>3331</v>
      </c>
      <c r="B21" s="391" t="s">
        <v>3332</v>
      </c>
      <c r="C21" s="392"/>
      <c r="D21" s="4"/>
      <c r="E21" s="4"/>
      <c r="F21" s="4"/>
      <c r="G21" s="4"/>
      <c r="H21" s="4"/>
      <c r="I21" s="4"/>
      <c r="J21" s="4"/>
      <c r="K21" s="4"/>
      <c r="L21" s="4"/>
      <c r="M21" s="4"/>
      <c r="N21" s="4"/>
      <c r="O21" s="4"/>
      <c r="P21" s="4"/>
      <c r="Q21" s="4"/>
    </row>
    <row r="22" spans="1:17" ht="30" hidden="1" customHeight="1" x14ac:dyDescent="0.2">
      <c r="A22" s="44" t="s">
        <v>3333</v>
      </c>
      <c r="B22" s="391" t="s">
        <v>3334</v>
      </c>
      <c r="C22" s="392"/>
      <c r="D22" s="4"/>
      <c r="E22" s="4"/>
      <c r="F22" s="4"/>
      <c r="G22" s="4"/>
      <c r="H22" s="4"/>
      <c r="I22" s="4"/>
      <c r="J22" s="4"/>
      <c r="K22" s="4"/>
      <c r="L22" s="4"/>
      <c r="M22" s="4"/>
      <c r="N22" s="4"/>
      <c r="O22" s="4"/>
      <c r="P22" s="4"/>
      <c r="Q22" s="4"/>
    </row>
    <row r="23" spans="1:17" ht="30" hidden="1" customHeight="1" x14ac:dyDescent="0.2">
      <c r="A23" s="44" t="s">
        <v>3335</v>
      </c>
      <c r="B23" s="391" t="s">
        <v>3336</v>
      </c>
      <c r="C23" s="392"/>
      <c r="D23" s="4"/>
      <c r="E23" s="4"/>
      <c r="F23" s="4"/>
      <c r="G23" s="4"/>
      <c r="H23" s="4"/>
      <c r="I23" s="4"/>
      <c r="J23" s="4"/>
      <c r="K23" s="4"/>
      <c r="L23" s="4"/>
      <c r="M23" s="4"/>
      <c r="N23" s="4"/>
      <c r="O23" s="4"/>
      <c r="P23" s="4"/>
      <c r="Q23" s="4"/>
    </row>
    <row r="24" spans="1:17" ht="30" hidden="1" customHeight="1" x14ac:dyDescent="0.2">
      <c r="A24" s="44" t="s">
        <v>3337</v>
      </c>
      <c r="B24" s="391" t="s">
        <v>3338</v>
      </c>
      <c r="C24" s="392"/>
      <c r="D24" s="4"/>
      <c r="E24" s="4"/>
      <c r="F24" s="4"/>
      <c r="G24" s="4"/>
      <c r="H24" s="4"/>
      <c r="I24" s="4"/>
      <c r="J24" s="4"/>
      <c r="K24" s="4"/>
      <c r="L24" s="4"/>
      <c r="M24" s="4"/>
      <c r="N24" s="4"/>
      <c r="O24" s="4"/>
      <c r="P24" s="4"/>
      <c r="Q24" s="4"/>
    </row>
    <row r="25" spans="1:17" ht="30" hidden="1" customHeight="1" x14ac:dyDescent="0.2">
      <c r="A25" s="44" t="s">
        <v>3339</v>
      </c>
      <c r="B25" s="391" t="s">
        <v>3340</v>
      </c>
      <c r="C25" s="392"/>
      <c r="D25" s="4"/>
      <c r="E25" s="4"/>
      <c r="F25" s="4"/>
      <c r="G25" s="4"/>
      <c r="H25" s="4"/>
      <c r="I25" s="4"/>
      <c r="J25" s="4"/>
      <c r="K25" s="4"/>
      <c r="L25" s="4"/>
      <c r="M25" s="4"/>
      <c r="N25" s="4"/>
      <c r="O25" s="4"/>
      <c r="P25" s="4"/>
      <c r="Q25" s="4"/>
    </row>
    <row r="26" spans="1:17" ht="30" hidden="1" customHeight="1" x14ac:dyDescent="0.2">
      <c r="A26" s="44" t="s">
        <v>3341</v>
      </c>
      <c r="B26" s="391" t="s">
        <v>3342</v>
      </c>
      <c r="C26" s="392"/>
      <c r="D26" s="4"/>
      <c r="E26" s="4"/>
      <c r="F26" s="4"/>
      <c r="G26" s="4"/>
      <c r="H26" s="4"/>
      <c r="I26" s="4"/>
      <c r="J26" s="4"/>
      <c r="K26" s="4"/>
      <c r="L26" s="4"/>
      <c r="M26" s="4"/>
      <c r="N26" s="4"/>
      <c r="O26" s="4"/>
      <c r="P26" s="4"/>
      <c r="Q26" s="4"/>
    </row>
    <row r="27" spans="1:17" ht="70.5" hidden="1" customHeight="1" x14ac:dyDescent="0.2">
      <c r="A27" s="44" t="s">
        <v>3343</v>
      </c>
      <c r="B27" s="391" t="s">
        <v>3344</v>
      </c>
      <c r="C27" s="392"/>
      <c r="D27" s="4"/>
      <c r="E27" s="4"/>
      <c r="F27" s="4"/>
      <c r="G27" s="4"/>
      <c r="H27" s="4"/>
      <c r="I27" s="4"/>
      <c r="J27" s="4"/>
      <c r="K27" s="4"/>
      <c r="L27" s="4"/>
      <c r="M27" s="4"/>
      <c r="N27" s="4"/>
      <c r="O27" s="4"/>
      <c r="P27" s="4"/>
      <c r="Q27" s="4"/>
    </row>
    <row r="28" spans="1:17" ht="48" hidden="1" customHeight="1" x14ac:dyDescent="0.2">
      <c r="A28" s="44" t="s">
        <v>3345</v>
      </c>
      <c r="B28" s="391" t="s">
        <v>3346</v>
      </c>
      <c r="C28" s="392"/>
      <c r="D28" s="4"/>
      <c r="E28" s="4"/>
      <c r="F28" s="4"/>
      <c r="G28" s="4"/>
      <c r="H28" s="4"/>
      <c r="I28" s="4"/>
      <c r="J28" s="4"/>
      <c r="K28" s="4"/>
      <c r="L28" s="4"/>
      <c r="M28" s="4"/>
      <c r="N28" s="4"/>
      <c r="O28" s="4"/>
      <c r="P28" s="4"/>
      <c r="Q28" s="4"/>
    </row>
    <row r="29" spans="1:17" ht="100.5" hidden="1" customHeight="1" x14ac:dyDescent="0.2">
      <c r="A29" s="44" t="s">
        <v>3347</v>
      </c>
      <c r="B29" s="391" t="s">
        <v>3348</v>
      </c>
      <c r="C29" s="392"/>
      <c r="D29" s="4"/>
      <c r="E29" s="4"/>
      <c r="F29" s="4"/>
      <c r="G29" s="4"/>
      <c r="H29" s="4"/>
      <c r="I29" s="4"/>
      <c r="J29" s="4"/>
      <c r="K29" s="4"/>
      <c r="L29" s="4"/>
      <c r="M29" s="4"/>
      <c r="N29" s="4"/>
      <c r="O29" s="4"/>
      <c r="P29" s="4"/>
      <c r="Q29" s="4"/>
    </row>
    <row r="30" spans="1:17" ht="45" hidden="1" customHeight="1" x14ac:dyDescent="0.2">
      <c r="A30" s="44" t="s">
        <v>3349</v>
      </c>
      <c r="B30" s="391" t="s">
        <v>3350</v>
      </c>
      <c r="C30" s="392"/>
      <c r="D30" s="4"/>
      <c r="E30" s="4"/>
      <c r="F30" s="4"/>
      <c r="G30" s="4"/>
      <c r="H30" s="4"/>
      <c r="I30" s="4"/>
      <c r="J30" s="4"/>
      <c r="K30" s="4"/>
      <c r="L30" s="4"/>
      <c r="M30" s="4"/>
      <c r="N30" s="4"/>
      <c r="O30" s="4"/>
      <c r="P30" s="4"/>
      <c r="Q30" s="4"/>
    </row>
    <row r="31" spans="1:17" ht="45" hidden="1" customHeight="1" x14ac:dyDescent="0.2">
      <c r="A31" s="44" t="s">
        <v>3351</v>
      </c>
      <c r="B31" s="391" t="s">
        <v>3352</v>
      </c>
      <c r="C31" s="392"/>
      <c r="D31" s="4"/>
      <c r="E31" s="4"/>
      <c r="F31" s="4"/>
      <c r="G31" s="4"/>
      <c r="H31" s="4"/>
      <c r="I31" s="4"/>
      <c r="J31" s="4"/>
      <c r="K31" s="4"/>
      <c r="L31" s="4"/>
      <c r="M31" s="4"/>
      <c r="N31" s="4"/>
      <c r="O31" s="4"/>
      <c r="P31" s="4"/>
      <c r="Q31" s="4"/>
    </row>
    <row r="32" spans="1:17" ht="45" hidden="1" customHeight="1" x14ac:dyDescent="0.2">
      <c r="A32" s="44" t="s">
        <v>3353</v>
      </c>
      <c r="B32" s="391" t="s">
        <v>3354</v>
      </c>
      <c r="C32" s="392"/>
      <c r="D32" s="4"/>
      <c r="E32" s="4"/>
      <c r="F32" s="4"/>
      <c r="G32" s="4"/>
      <c r="H32" s="4"/>
      <c r="I32" s="4"/>
      <c r="J32" s="4"/>
      <c r="K32" s="4"/>
      <c r="L32" s="4"/>
      <c r="M32" s="4"/>
      <c r="N32" s="4"/>
      <c r="O32" s="4"/>
      <c r="P32" s="4"/>
      <c r="Q32" s="4"/>
    </row>
    <row r="33" spans="1:21" ht="72" hidden="1" customHeight="1" x14ac:dyDescent="0.2">
      <c r="A33" s="44" t="s">
        <v>3355</v>
      </c>
      <c r="B33" s="391" t="s">
        <v>3356</v>
      </c>
      <c r="C33" s="392"/>
      <c r="D33" s="4"/>
      <c r="E33" s="4"/>
      <c r="F33" s="4"/>
      <c r="G33" s="4"/>
      <c r="H33" s="4"/>
      <c r="I33" s="4"/>
      <c r="J33" s="4"/>
      <c r="K33" s="4"/>
      <c r="L33" s="4"/>
      <c r="M33" s="4"/>
      <c r="N33" s="4"/>
      <c r="O33" s="4"/>
      <c r="P33" s="4"/>
      <c r="Q33" s="4"/>
    </row>
    <row r="34" spans="1:21" ht="79.5" hidden="1" customHeight="1" x14ac:dyDescent="0.2">
      <c r="A34" s="44" t="s">
        <v>3357</v>
      </c>
      <c r="B34" s="391" t="s">
        <v>3358</v>
      </c>
      <c r="C34" s="392"/>
      <c r="D34" s="4"/>
      <c r="E34" s="4"/>
      <c r="F34" s="4"/>
      <c r="G34" s="4"/>
      <c r="H34" s="4"/>
      <c r="I34" s="4"/>
      <c r="J34" s="4"/>
      <c r="K34" s="4"/>
      <c r="L34" s="4"/>
      <c r="M34" s="4"/>
      <c r="N34" s="4"/>
      <c r="O34" s="4"/>
      <c r="P34" s="4"/>
      <c r="Q34" s="4"/>
    </row>
    <row r="35" spans="1:21" ht="70.5" hidden="1" customHeight="1" x14ac:dyDescent="0.2">
      <c r="A35" s="44" t="s">
        <v>3359</v>
      </c>
      <c r="B35" s="391" t="s">
        <v>3360</v>
      </c>
      <c r="C35" s="392"/>
      <c r="D35" s="4"/>
      <c r="E35" s="4"/>
      <c r="F35" s="4"/>
      <c r="G35" s="4"/>
      <c r="H35" s="4"/>
      <c r="I35" s="4"/>
      <c r="J35" s="4"/>
      <c r="K35" s="4"/>
      <c r="L35" s="4"/>
      <c r="M35" s="4"/>
      <c r="N35" s="4"/>
      <c r="O35" s="4"/>
      <c r="P35" s="4"/>
      <c r="Q35" s="4"/>
    </row>
    <row r="36" spans="1:21" ht="45.75" hidden="1" customHeight="1" x14ac:dyDescent="0.2">
      <c r="A36" s="44" t="s">
        <v>3361</v>
      </c>
      <c r="B36" s="391" t="s">
        <v>3362</v>
      </c>
      <c r="C36" s="392"/>
      <c r="D36" s="4"/>
      <c r="E36" s="4"/>
      <c r="F36" s="4"/>
      <c r="G36" s="4"/>
      <c r="H36" s="4"/>
      <c r="I36" s="4"/>
      <c r="J36" s="4"/>
      <c r="K36" s="4"/>
      <c r="L36" s="4"/>
      <c r="M36" s="4"/>
      <c r="N36" s="4"/>
      <c r="O36" s="4"/>
      <c r="P36" s="4"/>
      <c r="Q36" s="4"/>
    </row>
    <row r="37" spans="1:21" ht="54.75" hidden="1" customHeight="1" x14ac:dyDescent="0.2">
      <c r="A37" s="44" t="s">
        <v>3363</v>
      </c>
      <c r="B37" s="391" t="s">
        <v>3364</v>
      </c>
      <c r="C37" s="392"/>
      <c r="D37" s="4"/>
      <c r="E37" s="4"/>
      <c r="F37" s="4"/>
      <c r="G37" s="4"/>
      <c r="H37" s="4"/>
      <c r="I37" s="4"/>
      <c r="J37" s="4"/>
      <c r="K37" s="4"/>
      <c r="L37" s="4"/>
      <c r="M37" s="4"/>
      <c r="N37" s="4"/>
      <c r="O37" s="4"/>
      <c r="P37" s="4"/>
      <c r="Q37" s="4"/>
    </row>
    <row r="38" spans="1:21" ht="37.5" hidden="1" customHeight="1" x14ac:dyDescent="0.2">
      <c r="A38" s="44" t="s">
        <v>3365</v>
      </c>
      <c r="B38" s="391" t="s">
        <v>3366</v>
      </c>
      <c r="C38" s="392"/>
      <c r="D38" s="4"/>
      <c r="E38" s="4"/>
      <c r="F38" s="4"/>
      <c r="G38" s="4"/>
      <c r="H38" s="4"/>
      <c r="I38" s="4"/>
      <c r="J38" s="4"/>
      <c r="K38" s="4"/>
      <c r="L38" s="4"/>
      <c r="M38" s="4"/>
      <c r="N38" s="4"/>
      <c r="O38" s="4"/>
      <c r="P38" s="4"/>
      <c r="Q38" s="4"/>
    </row>
    <row r="39" spans="1:21" ht="61.5" hidden="1" customHeight="1" x14ac:dyDescent="0.2">
      <c r="A39" s="44" t="s">
        <v>3367</v>
      </c>
      <c r="B39" s="391" t="s">
        <v>3368</v>
      </c>
      <c r="C39" s="392"/>
      <c r="D39" s="4"/>
      <c r="E39" s="4"/>
      <c r="F39" s="4"/>
      <c r="G39" s="4"/>
      <c r="H39" s="4"/>
      <c r="I39" s="4"/>
      <c r="J39" s="4"/>
      <c r="K39" s="4"/>
      <c r="L39" s="4"/>
      <c r="M39" s="4"/>
      <c r="N39" s="4"/>
      <c r="O39" s="4"/>
      <c r="P39" s="4"/>
      <c r="Q39" s="4"/>
    </row>
    <row r="40" spans="1:21" ht="53.25" hidden="1" customHeight="1" x14ac:dyDescent="0.2">
      <c r="A40" s="44" t="s">
        <v>3369</v>
      </c>
      <c r="B40" s="391" t="s">
        <v>3370</v>
      </c>
      <c r="C40" s="392"/>
      <c r="D40" s="4"/>
      <c r="E40" s="4"/>
      <c r="F40" s="4"/>
      <c r="G40" s="4"/>
      <c r="H40" s="4"/>
      <c r="I40" s="4"/>
      <c r="J40" s="4"/>
      <c r="K40" s="4"/>
      <c r="L40" s="4"/>
      <c r="M40" s="4"/>
      <c r="N40" s="4"/>
      <c r="O40" s="4"/>
      <c r="P40" s="4"/>
      <c r="Q40" s="4"/>
    </row>
    <row r="41" spans="1:21" ht="73.5" hidden="1" customHeight="1" x14ac:dyDescent="0.2">
      <c r="A41" s="44" t="s">
        <v>3371</v>
      </c>
      <c r="B41" s="391" t="s">
        <v>3372</v>
      </c>
      <c r="C41" s="392"/>
      <c r="D41" s="4"/>
      <c r="E41" s="4"/>
      <c r="F41" s="4"/>
      <c r="G41" s="4"/>
      <c r="H41" s="4"/>
      <c r="I41" s="4"/>
      <c r="J41" s="4"/>
      <c r="K41" s="4"/>
      <c r="L41" s="4"/>
      <c r="M41" s="4"/>
      <c r="N41" s="4"/>
      <c r="O41" s="4"/>
      <c r="P41" s="4"/>
      <c r="Q41" s="4"/>
    </row>
    <row r="42" spans="1:21" ht="57.75" hidden="1" customHeight="1" x14ac:dyDescent="0.2">
      <c r="A42" s="44" t="s">
        <v>3373</v>
      </c>
      <c r="B42" s="391" t="s">
        <v>3374</v>
      </c>
      <c r="C42" s="392"/>
      <c r="D42" s="4"/>
      <c r="E42" s="4"/>
      <c r="F42" s="4"/>
      <c r="G42" s="4"/>
      <c r="H42" s="4"/>
      <c r="I42" s="4"/>
      <c r="J42" s="4"/>
      <c r="K42" s="4"/>
      <c r="L42" s="4"/>
      <c r="M42" s="4"/>
      <c r="N42" s="4"/>
      <c r="O42" s="4"/>
      <c r="P42" s="4"/>
      <c r="Q42" s="4"/>
    </row>
    <row r="43" spans="1:21" ht="84" hidden="1" customHeight="1" x14ac:dyDescent="0.2">
      <c r="A43" s="44" t="s">
        <v>3375</v>
      </c>
      <c r="B43" s="391" t="s">
        <v>3376</v>
      </c>
      <c r="C43" s="392"/>
      <c r="D43" s="4"/>
      <c r="E43" s="4"/>
      <c r="F43" s="4"/>
      <c r="G43" s="4"/>
      <c r="H43" s="4"/>
      <c r="I43" s="4"/>
      <c r="J43" s="4"/>
      <c r="K43" s="4"/>
      <c r="L43" s="4"/>
      <c r="M43" s="4"/>
      <c r="N43" s="4"/>
      <c r="O43" s="4"/>
      <c r="P43" s="4"/>
      <c r="Q43" s="4"/>
    </row>
    <row r="44" spans="1:21" ht="48" hidden="1" customHeight="1" x14ac:dyDescent="0.2">
      <c r="A44" s="44" t="s">
        <v>3377</v>
      </c>
      <c r="B44" s="391" t="s">
        <v>3378</v>
      </c>
      <c r="C44" s="392"/>
      <c r="D44" s="4"/>
      <c r="E44" s="4"/>
      <c r="F44" s="4"/>
      <c r="G44" s="4"/>
      <c r="H44" s="4"/>
      <c r="I44" s="4"/>
      <c r="J44" s="4"/>
      <c r="K44" s="4"/>
      <c r="L44" s="4"/>
      <c r="M44" s="4"/>
      <c r="N44" s="4"/>
      <c r="O44" s="4"/>
      <c r="P44" s="4"/>
      <c r="Q44" s="4"/>
    </row>
    <row r="45" spans="1:21" ht="57" hidden="1" customHeight="1" x14ac:dyDescent="0.2">
      <c r="A45" s="44" t="s">
        <v>3379</v>
      </c>
      <c r="B45" s="391" t="s">
        <v>3380</v>
      </c>
      <c r="C45" s="392"/>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400" t="s">
        <v>3382</v>
      </c>
      <c r="C46" s="392"/>
      <c r="D46" s="42"/>
      <c r="E46" s="4"/>
      <c r="F46" s="4"/>
      <c r="G46" s="4"/>
      <c r="H46" s="4"/>
      <c r="I46" s="4"/>
      <c r="J46" s="4"/>
      <c r="K46" s="4"/>
      <c r="L46" s="4"/>
      <c r="M46" s="4"/>
      <c r="N46" s="4"/>
      <c r="O46" s="4"/>
      <c r="P46" s="4"/>
      <c r="Q46" s="4"/>
    </row>
    <row r="47" spans="1:21" ht="66" hidden="1" customHeight="1" x14ac:dyDescent="0.2">
      <c r="A47" s="50" t="s">
        <v>3383</v>
      </c>
      <c r="B47" s="401" t="s">
        <v>3384</v>
      </c>
      <c r="C47" s="401"/>
      <c r="D47" s="4"/>
      <c r="E47" s="4"/>
      <c r="F47" s="4"/>
      <c r="G47" s="4"/>
      <c r="H47" s="4"/>
      <c r="I47" s="4"/>
      <c r="J47" s="4"/>
      <c r="K47" s="4"/>
      <c r="L47" s="4"/>
      <c r="M47" s="4"/>
      <c r="N47" s="4"/>
      <c r="O47" s="4"/>
      <c r="P47" s="4"/>
      <c r="Q47" s="4"/>
    </row>
    <row r="48" spans="1:21" ht="123.75" customHeight="1" x14ac:dyDescent="0.2">
      <c r="A48" s="285" t="s">
        <v>3385</v>
      </c>
      <c r="B48" s="399" t="s">
        <v>3386</v>
      </c>
      <c r="C48" s="398"/>
      <c r="D48" s="4"/>
      <c r="E48" s="4"/>
      <c r="F48" s="4"/>
      <c r="G48" s="4"/>
      <c r="H48" s="4"/>
      <c r="I48" s="4"/>
      <c r="J48" s="4"/>
      <c r="K48" s="4"/>
      <c r="L48" s="4"/>
      <c r="M48" s="4"/>
      <c r="N48" s="4"/>
      <c r="O48" s="4"/>
      <c r="P48" s="4"/>
      <c r="Q48" s="4"/>
    </row>
    <row r="49" spans="1:17" s="279" customFormat="1" ht="34.5" customHeight="1" x14ac:dyDescent="0.2">
      <c r="A49" s="285" t="s">
        <v>3387</v>
      </c>
      <c r="B49" s="397" t="s">
        <v>3388</v>
      </c>
      <c r="C49" s="398"/>
      <c r="D49" s="4"/>
      <c r="E49" s="4"/>
      <c r="F49" s="4"/>
      <c r="G49" s="4"/>
      <c r="H49" s="4"/>
      <c r="I49" s="4"/>
      <c r="J49" s="4"/>
      <c r="K49" s="4"/>
      <c r="L49" s="4"/>
      <c r="M49" s="4"/>
      <c r="N49" s="4"/>
      <c r="O49" s="4"/>
      <c r="P49" s="4"/>
      <c r="Q49" s="4"/>
    </row>
    <row r="50" spans="1:17" s="286" customFormat="1" ht="34.5" customHeight="1" x14ac:dyDescent="0.2">
      <c r="A50" s="285" t="s">
        <v>3389</v>
      </c>
      <c r="B50" s="397" t="s">
        <v>3390</v>
      </c>
      <c r="C50" s="398"/>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287" customWidth="1"/>
    <col min="2" max="7" width="14.42578125" customWidth="1"/>
  </cols>
  <sheetData>
    <row r="1" spans="1:7" ht="37.5" customHeight="1" x14ac:dyDescent="0.2">
      <c r="A1" s="294" t="s">
        <v>12</v>
      </c>
    </row>
    <row r="2" spans="1:7" ht="12.75" customHeight="1" x14ac:dyDescent="0.2">
      <c r="A2" s="288"/>
    </row>
    <row r="3" spans="1:7" ht="22.5" x14ac:dyDescent="0.2">
      <c r="A3" s="289" t="s">
        <v>13</v>
      </c>
    </row>
    <row r="4" spans="1:7" ht="39" customHeight="1" x14ac:dyDescent="0.2">
      <c r="A4" s="289" t="s">
        <v>14</v>
      </c>
    </row>
    <row r="5" spans="1:7" ht="51.75" customHeight="1" x14ac:dyDescent="0.2">
      <c r="A5" s="289" t="s">
        <v>15</v>
      </c>
      <c r="G5" s="16"/>
    </row>
    <row r="6" spans="1:7" ht="27" customHeight="1" x14ac:dyDescent="0.2">
      <c r="A6" s="290" t="s">
        <v>16</v>
      </c>
    </row>
    <row r="7" spans="1:7" ht="56.25" x14ac:dyDescent="0.2">
      <c r="A7" s="291" t="s">
        <v>17</v>
      </c>
    </row>
    <row r="8" spans="1:7" ht="78.75" x14ac:dyDescent="0.2">
      <c r="A8" s="292" t="s">
        <v>18</v>
      </c>
    </row>
    <row r="9" spans="1:7" ht="22.5" x14ac:dyDescent="0.2">
      <c r="A9" s="289" t="s">
        <v>19</v>
      </c>
    </row>
    <row r="10" spans="1:7" ht="56.25" x14ac:dyDescent="0.2">
      <c r="A10" s="289" t="s">
        <v>20</v>
      </c>
    </row>
    <row r="11" spans="1:7" ht="42.75" customHeight="1" x14ac:dyDescent="0.2">
      <c r="A11" s="293"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282">
        <v>36532</v>
      </c>
      <c r="H6" s="20" t="s">
        <v>26</v>
      </c>
      <c r="I6" s="21" t="s">
        <v>27</v>
      </c>
      <c r="J6" s="4"/>
      <c r="L6" s="4"/>
      <c r="M6" s="4"/>
      <c r="N6" s="4"/>
      <c r="O6" s="4"/>
      <c r="P6" s="4"/>
      <c r="Q6" s="4"/>
      <c r="R6" s="4"/>
      <c r="S6" s="4"/>
      <c r="T6" s="4"/>
      <c r="U6" s="4"/>
      <c r="V6" s="4"/>
      <c r="W6" s="4"/>
      <c r="X6" s="4"/>
    </row>
    <row r="7" spans="1:24" ht="15" customHeight="1" x14ac:dyDescent="0.2">
      <c r="B7" s="22"/>
      <c r="C7" s="23"/>
      <c r="D7" s="24"/>
      <c r="E7" s="336" t="s">
        <v>28</v>
      </c>
      <c r="F7" s="339" t="s">
        <v>29</v>
      </c>
      <c r="G7" s="34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281" t="s">
        <v>31</v>
      </c>
      <c r="D8" s="16"/>
      <c r="E8" s="337"/>
      <c r="F8" s="328" t="s">
        <v>32</v>
      </c>
      <c r="G8" s="32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7"/>
      <c r="F9" s="330" t="s">
        <v>33</v>
      </c>
      <c r="G9" s="33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283">
        <v>23</v>
      </c>
      <c r="E10" s="337"/>
      <c r="F10" s="328" t="s">
        <v>35</v>
      </c>
      <c r="G10" s="32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8"/>
      <c r="F11" s="341" t="s">
        <v>36</v>
      </c>
      <c r="G11" s="34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37</v>
      </c>
      <c r="C12" s="284"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6" t="s">
        <v>39</v>
      </c>
      <c r="B15" s="346" t="s">
        <v>40</v>
      </c>
      <c r="C15" s="347"/>
      <c r="D15" s="347"/>
      <c r="E15" s="347"/>
      <c r="F15" s="348"/>
      <c r="G15" s="277" t="s">
        <v>41</v>
      </c>
      <c r="H15" s="277" t="s">
        <v>42</v>
      </c>
      <c r="I15" s="278" t="s">
        <v>43</v>
      </c>
      <c r="J15" s="4"/>
      <c r="K15" s="4"/>
      <c r="L15" s="4"/>
      <c r="M15" s="4"/>
      <c r="N15" s="4"/>
      <c r="O15" s="4"/>
      <c r="P15" s="4"/>
      <c r="Q15" s="4"/>
      <c r="R15" s="4"/>
      <c r="S15" s="4"/>
      <c r="T15" s="4"/>
      <c r="U15" s="4"/>
      <c r="V15" s="4"/>
      <c r="W15" s="4"/>
      <c r="X15" s="4"/>
    </row>
    <row r="16" spans="1:24" ht="12.75" customHeight="1" x14ac:dyDescent="0.2">
      <c r="A16" s="343" t="s">
        <v>29</v>
      </c>
      <c r="B16" s="349" t="str">
        <f>'PR-RAS'!B6</f>
        <v xml:space="preserve">PRIHODI POSLOVANJA (šifre 61+62+63+64+65+66+67+68) </v>
      </c>
      <c r="C16" s="350"/>
      <c r="D16" s="350"/>
      <c r="E16" s="350"/>
      <c r="F16" s="351"/>
      <c r="G16" s="35" t="str">
        <f>'PR-RAS'!C6</f>
        <v>6</v>
      </c>
      <c r="H16" s="184">
        <f>'PR-RAS'!D6</f>
        <v>4115652</v>
      </c>
      <c r="I16" s="184">
        <f>'PR-RAS'!E6</f>
        <v>3184203.11</v>
      </c>
      <c r="J16" s="4"/>
      <c r="K16" s="4"/>
      <c r="L16" s="4"/>
      <c r="M16" s="4"/>
      <c r="N16" s="4"/>
      <c r="O16" s="4"/>
      <c r="P16" s="4"/>
      <c r="Q16" s="4"/>
      <c r="R16" s="4"/>
      <c r="S16" s="4"/>
      <c r="T16" s="4"/>
      <c r="U16" s="4"/>
      <c r="V16" s="4"/>
      <c r="W16" s="4"/>
      <c r="X16" s="4"/>
    </row>
    <row r="17" spans="1:24" ht="12.75" customHeight="1" x14ac:dyDescent="0.2">
      <c r="A17" s="344"/>
      <c r="B17" s="352" t="str">
        <f>'PR-RAS'!B151</f>
        <v xml:space="preserve">RASHODI POSLOVANJA (šifre 31+32+34+35+36+37+38) </v>
      </c>
      <c r="C17" s="353"/>
      <c r="D17" s="353"/>
      <c r="E17" s="353"/>
      <c r="F17" s="354"/>
      <c r="G17" s="36" t="str">
        <f>'PR-RAS'!C151</f>
        <v>3</v>
      </c>
      <c r="H17" s="184">
        <f>'PR-RAS'!D151</f>
        <v>3145381</v>
      </c>
      <c r="I17" s="184">
        <f>'PR-RAS'!E151</f>
        <v>1916840.3599999999</v>
      </c>
      <c r="J17" s="4"/>
      <c r="K17" s="4"/>
      <c r="L17" s="4"/>
      <c r="M17" s="4"/>
      <c r="N17" s="4"/>
      <c r="O17" s="4"/>
      <c r="P17" s="4"/>
      <c r="Q17" s="4"/>
      <c r="R17" s="4"/>
      <c r="S17" s="4"/>
      <c r="T17" s="4"/>
      <c r="U17" s="4"/>
      <c r="V17" s="4"/>
      <c r="W17" s="4"/>
      <c r="X17" s="4"/>
    </row>
    <row r="18" spans="1:24" ht="12.75" customHeight="1" x14ac:dyDescent="0.2">
      <c r="A18" s="344"/>
      <c r="B18" s="352" t="str">
        <f>'PR-RAS'!B645</f>
        <v>Višak prihoda i primitaka raspoloživ u sljedećem razdoblju (šifre X005 + '9221-9222' - Y005 - '9222-9221')</v>
      </c>
      <c r="C18" s="353"/>
      <c r="D18" s="353"/>
      <c r="E18" s="353"/>
      <c r="F18" s="354"/>
      <c r="G18" s="36" t="str">
        <f>'PR-RAS'!C645</f>
        <v>X006</v>
      </c>
      <c r="H18" s="184">
        <f>'PR-RAS'!D645</f>
        <v>1149425</v>
      </c>
      <c r="I18" s="184">
        <f>'PR-RAS'!E645</f>
        <v>1572051.9100000001</v>
      </c>
      <c r="J18" s="4"/>
      <c r="K18" s="4"/>
      <c r="L18" s="4"/>
      <c r="M18" s="4"/>
      <c r="N18" s="4"/>
      <c r="O18" s="4"/>
      <c r="P18" s="4"/>
      <c r="Q18" s="4"/>
      <c r="R18" s="4"/>
      <c r="S18" s="4"/>
      <c r="T18" s="4"/>
      <c r="U18" s="4"/>
      <c r="V18" s="4"/>
      <c r="W18" s="4"/>
      <c r="X18" s="4"/>
    </row>
    <row r="19" spans="1:24" ht="12.75" customHeight="1" x14ac:dyDescent="0.2">
      <c r="A19" s="345"/>
      <c r="B19" s="355" t="str">
        <f>'PR-RAS'!B646</f>
        <v>Manjak prihoda i primitaka za pokriće u sljedećem razdoblju (šifre Y005 + '9222-9221' - X005 - '9221-9222' )</v>
      </c>
      <c r="C19" s="356"/>
      <c r="D19" s="356"/>
      <c r="E19" s="356"/>
      <c r="F19" s="357"/>
      <c r="G19" s="37" t="str">
        <f>'PR-RAS'!C646</f>
        <v>Y006</v>
      </c>
      <c r="H19" s="185">
        <f>'PR-RAS'!D646</f>
        <v>0</v>
      </c>
      <c r="I19" s="185">
        <f>'PR-RAS'!E646</f>
        <v>0</v>
      </c>
      <c r="J19" s="4"/>
      <c r="K19" s="4"/>
      <c r="L19" s="4"/>
      <c r="M19" s="4"/>
      <c r="N19" s="4"/>
      <c r="O19" s="4"/>
      <c r="P19" s="4"/>
      <c r="Q19" s="4"/>
      <c r="R19" s="4"/>
      <c r="S19" s="4"/>
      <c r="T19" s="4"/>
      <c r="U19" s="4"/>
      <c r="V19" s="4"/>
      <c r="W19" s="4"/>
      <c r="X19" s="4"/>
    </row>
    <row r="20" spans="1:24" ht="12.75" customHeight="1" x14ac:dyDescent="0.2">
      <c r="A20" s="343" t="s">
        <v>32</v>
      </c>
      <c r="B20" s="349" t="str">
        <f>BILANCA!B7</f>
        <v>Nefinancijska imovina (šifre 01+02+03+04+05+06)</v>
      </c>
      <c r="C20" s="350"/>
      <c r="D20" s="350"/>
      <c r="E20" s="350"/>
      <c r="F20" s="351"/>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
      <c r="A21" s="344"/>
      <c r="B21" s="352" t="str">
        <f>BILANCA!B68</f>
        <v>Financijska imovina (šifre 11+12+13+14+15+16+17+19)</v>
      </c>
      <c r="C21" s="353"/>
      <c r="D21" s="353"/>
      <c r="E21" s="353"/>
      <c r="F21" s="354"/>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
      <c r="A22" s="344"/>
      <c r="B22" s="352" t="str">
        <f>BILANCA!B176</f>
        <v xml:space="preserve">Obveze (šifre 23+24+25+26+29) </v>
      </c>
      <c r="C22" s="353"/>
      <c r="D22" s="353"/>
      <c r="E22" s="353"/>
      <c r="F22" s="354"/>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
      <c r="A23" s="345"/>
      <c r="B23" s="355" t="str">
        <f>BILANCA!B237</f>
        <v>Vlastiti izvori (šifre 91 + 922 - 93 + 96 do 98)</v>
      </c>
      <c r="C23" s="356"/>
      <c r="D23" s="356"/>
      <c r="E23" s="356"/>
      <c r="F23" s="357"/>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
      <c r="A24" s="343" t="s">
        <v>44</v>
      </c>
      <c r="B24" s="349" t="str">
        <f>'RAS-funkcijski'!B5</f>
        <v>Opće javne usluge (šifre 011+012+013+014 do 018)</v>
      </c>
      <c r="C24" s="350"/>
      <c r="D24" s="350"/>
      <c r="E24" s="350"/>
      <c r="F24" s="351"/>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
      <c r="A25" s="344"/>
      <c r="B25" s="352" t="str">
        <f>'RAS-funkcijski'!B35</f>
        <v>Ekonomski poslovi (šifre 041+042+043+044+045+046+047+048+049)</v>
      </c>
      <c r="C25" s="353"/>
      <c r="D25" s="353"/>
      <c r="E25" s="353"/>
      <c r="F25" s="354"/>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
      <c r="A26" s="344"/>
      <c r="B26" s="352" t="str">
        <f>'RAS-funkcijski'!B88</f>
        <v>Rashodi vezani za stanovanje i kom. pogodnosti koji nisu drugdje svrstani</v>
      </c>
      <c r="C26" s="353"/>
      <c r="D26" s="353"/>
      <c r="E26" s="353"/>
      <c r="F26" s="354"/>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
      <c r="A27" s="344"/>
      <c r="B27" s="352" t="str">
        <f>'RAS-funkcijski'!B114</f>
        <v>Obrazovanje (šifre 091+092+093+094+095+096+097+098)</v>
      </c>
      <c r="C27" s="353"/>
      <c r="D27" s="353"/>
      <c r="E27" s="353"/>
      <c r="F27" s="354"/>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
      <c r="A28" s="345"/>
      <c r="B28" s="355" t="str">
        <f>'RAS-funkcijski'!B141</f>
        <v>Kontrolni zbroj (šifre 01+02+03+04+05+06+07+08+09+10)</v>
      </c>
      <c r="C28" s="356"/>
      <c r="D28" s="356"/>
      <c r="E28" s="356"/>
      <c r="F28" s="357"/>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
      <c r="A29" s="343" t="s">
        <v>35</v>
      </c>
      <c r="B29" s="359" t="str">
        <f>'P-VRIO'!B5</f>
        <v>Promjene u vrijednosti i obujmu imovine (šifre 91511+91512)</v>
      </c>
      <c r="C29" s="350"/>
      <c r="D29" s="350"/>
      <c r="E29" s="350"/>
      <c r="F29" s="351"/>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
      <c r="A30" s="344"/>
      <c r="B30" s="360" t="str">
        <f>'P-VRIO'!B22</f>
        <v>Promjene u obujmu imovine (šifre P016+P023)</v>
      </c>
      <c r="C30" s="353"/>
      <c r="D30" s="353"/>
      <c r="E30" s="353"/>
      <c r="F30" s="354"/>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
      <c r="A31" s="344"/>
      <c r="B31" s="360" t="str">
        <f>'P-VRIO'!B38</f>
        <v>Promjene u vrijednosti (revalorizacija) i obujmu obveza (šifre 91521+91522)</v>
      </c>
      <c r="C31" s="353"/>
      <c r="D31" s="353"/>
      <c r="E31" s="353"/>
      <c r="F31" s="354"/>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
      <c r="A32" s="345"/>
      <c r="B32" s="361" t="str">
        <f>'P-VRIO'!B44</f>
        <v>Promjene u obujmu obveza (šifre P035 do P038)</v>
      </c>
      <c r="C32" s="356"/>
      <c r="D32" s="356"/>
      <c r="E32" s="356"/>
      <c r="F32" s="357"/>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
      <c r="A33" s="343" t="s">
        <v>36</v>
      </c>
      <c r="B33" s="349" t="str">
        <f>OBVEZE!B5</f>
        <v>Stanje obveza 1. siječnja (=stanju obveza iz Izvještaja o obvezama na 31. prosinca prethodne godine)</v>
      </c>
      <c r="C33" s="350"/>
      <c r="D33" s="350"/>
      <c r="E33" s="350"/>
      <c r="F33" s="351"/>
      <c r="G33" s="171" t="str">
        <f>OBVEZE!C5</f>
        <v>V001</v>
      </c>
      <c r="H33" s="194" t="s">
        <v>45</v>
      </c>
      <c r="I33" s="195">
        <f>OBVEZE!D5</f>
        <v>889401.71</v>
      </c>
      <c r="J33" s="4"/>
      <c r="K33" s="4"/>
      <c r="L33" s="4"/>
      <c r="M33" s="4"/>
      <c r="N33" s="4"/>
      <c r="O33" s="4"/>
      <c r="P33" s="4"/>
      <c r="Q33" s="4"/>
      <c r="R33" s="4"/>
      <c r="S33" s="4"/>
      <c r="T33" s="4"/>
      <c r="U33" s="4"/>
      <c r="V33" s="4"/>
      <c r="W33" s="4"/>
      <c r="X33" s="4"/>
    </row>
    <row r="34" spans="1:24" ht="12.75" customHeight="1" x14ac:dyDescent="0.2">
      <c r="A34" s="344"/>
      <c r="B34" s="352" t="str">
        <f>OBVEZE!B42</f>
        <v>Stanje obveza na kraju izvještajnog razdoblja (šifre V001+V002-V004) i (šifre V007+V009)</v>
      </c>
      <c r="C34" s="353"/>
      <c r="D34" s="353"/>
      <c r="E34" s="353"/>
      <c r="F34" s="354"/>
      <c r="G34" s="172" t="str">
        <f>OBVEZE!C42</f>
        <v>V006</v>
      </c>
      <c r="H34" s="188" t="s">
        <v>45</v>
      </c>
      <c r="I34" s="189">
        <f>OBVEZE!D42</f>
        <v>1220911.8900000001</v>
      </c>
      <c r="J34" s="4"/>
      <c r="K34" s="4"/>
      <c r="L34" s="4"/>
      <c r="M34" s="4"/>
      <c r="N34" s="4"/>
      <c r="O34" s="4"/>
      <c r="P34" s="4"/>
      <c r="Q34" s="4"/>
      <c r="R34" s="4"/>
      <c r="S34" s="4"/>
      <c r="T34" s="4"/>
      <c r="U34" s="4"/>
      <c r="V34" s="4"/>
      <c r="W34" s="4"/>
      <c r="X34" s="4"/>
    </row>
    <row r="35" spans="1:24" ht="12.75" customHeight="1" x14ac:dyDescent="0.2">
      <c r="A35" s="344"/>
      <c r="B35" s="352" t="str">
        <f>OBVEZE!B43</f>
        <v>Stanje dospjelih obveza na kraju izvještajnog razdoblja (šifre V008+D23+D24 + 'D dio 25,26')</v>
      </c>
      <c r="C35" s="353"/>
      <c r="D35" s="353"/>
      <c r="E35" s="353"/>
      <c r="F35" s="354"/>
      <c r="G35" s="172" t="str">
        <f>OBVEZE!C43</f>
        <v>V007</v>
      </c>
      <c r="H35" s="188" t="s">
        <v>45</v>
      </c>
      <c r="I35" s="189">
        <f>OBVEZE!D43</f>
        <v>525714.49</v>
      </c>
      <c r="J35" s="4"/>
      <c r="K35" s="4"/>
      <c r="L35" s="4"/>
      <c r="M35" s="4"/>
      <c r="N35" s="4"/>
      <c r="O35" s="4"/>
      <c r="P35" s="4"/>
      <c r="Q35" s="4"/>
      <c r="R35" s="4"/>
      <c r="S35" s="4"/>
      <c r="T35" s="4"/>
      <c r="U35" s="4"/>
      <c r="V35" s="4"/>
      <c r="W35" s="4"/>
      <c r="X35" s="4"/>
    </row>
    <row r="36" spans="1:24" ht="12.75" customHeight="1" x14ac:dyDescent="0.2">
      <c r="A36" s="345"/>
      <c r="B36" s="355" t="str">
        <f>OBVEZE!B101</f>
        <v>Stanje nedospjelih obveza na kraju izvještajnog razdoblja (šifre V010 + ND23 + ND24 + 'ND dio 25,26')</v>
      </c>
      <c r="C36" s="356"/>
      <c r="D36" s="356"/>
      <c r="E36" s="356"/>
      <c r="F36" s="357"/>
      <c r="G36" s="173" t="str">
        <f>OBVEZE!C101</f>
        <v>V009</v>
      </c>
      <c r="H36" s="192" t="s">
        <v>45</v>
      </c>
      <c r="I36" s="193">
        <f>OBVEZE!D101</f>
        <v>695197.39999999991</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58" t="s">
        <v>46</v>
      </c>
      <c r="I39" s="358"/>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23" zoomScaleNormal="100" workbookViewId="0">
      <selection activeCell="E726" sqref="E726"/>
    </sheetView>
  </sheetViews>
  <sheetFormatPr defaultColWidth="14.42578125" defaultRowHeight="15" customHeight="1" x14ac:dyDescent="0.2"/>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x14ac:dyDescent="0.2">
      <c r="A2" s="366" t="s">
        <v>47</v>
      </c>
      <c r="B2" s="367"/>
      <c r="C2" s="367"/>
      <c r="D2" s="367"/>
      <c r="E2" s="367"/>
      <c r="F2" s="367"/>
    </row>
    <row r="3" spans="1:25" s="236" customFormat="1" ht="48" x14ac:dyDescent="0.2">
      <c r="A3" s="326" t="s">
        <v>48</v>
      </c>
      <c r="B3" s="327" t="s">
        <v>40</v>
      </c>
      <c r="C3" s="301" t="s">
        <v>41</v>
      </c>
      <c r="D3" s="327" t="s">
        <v>49</v>
      </c>
      <c r="E3" s="327" t="s">
        <v>50</v>
      </c>
      <c r="F3" s="302" t="s">
        <v>51</v>
      </c>
    </row>
    <row r="4" spans="1:25" s="238" customFormat="1" ht="12" customHeight="1" x14ac:dyDescent="0.2">
      <c r="A4" s="174">
        <v>1</v>
      </c>
      <c r="B4" s="175">
        <v>2</v>
      </c>
      <c r="C4" s="176" t="s">
        <v>52</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
      <c r="A5" s="368" t="s">
        <v>53</v>
      </c>
      <c r="B5" s="369"/>
      <c r="C5" s="228"/>
      <c r="D5" s="78"/>
      <c r="E5" s="78"/>
      <c r="F5" s="64"/>
    </row>
    <row r="6" spans="1:25" ht="12.75" customHeight="1" x14ac:dyDescent="0.2">
      <c r="A6" s="57">
        <v>6</v>
      </c>
      <c r="B6" s="91" t="s">
        <v>54</v>
      </c>
      <c r="C6" s="54" t="s">
        <v>55</v>
      </c>
      <c r="D6" s="55">
        <f>D7+D44+D50+D82+D106+D124+D133+D139</f>
        <v>4115652</v>
      </c>
      <c r="E6" s="55">
        <f>E7+E44+E50+E82+E106+E124+E133+E139</f>
        <v>3184203.11</v>
      </c>
      <c r="F6" s="56">
        <f t="shared" ref="F6:F131" si="0">IF(D6&lt;&gt;0,IF(E6/D6&gt;=100,"&gt;&gt;100",E6/D6*100),"-")</f>
        <v>77.368132922802985</v>
      </c>
    </row>
    <row r="7" spans="1:25" ht="12.75" customHeight="1" x14ac:dyDescent="0.2">
      <c r="A7" s="57">
        <v>61</v>
      </c>
      <c r="B7" s="325" t="s">
        <v>56</v>
      </c>
      <c r="C7" s="54" t="s">
        <v>57</v>
      </c>
      <c r="D7" s="55">
        <f t="shared" ref="D7:E7" si="1">D8+D17+D23+D29+D37+D40</f>
        <v>592168</v>
      </c>
      <c r="E7" s="55">
        <f t="shared" si="1"/>
        <v>664062.34</v>
      </c>
      <c r="F7" s="56">
        <f t="shared" si="0"/>
        <v>112.14086880750057</v>
      </c>
    </row>
    <row r="8" spans="1:25" ht="12.75" customHeight="1" x14ac:dyDescent="0.2">
      <c r="A8" s="57">
        <v>611</v>
      </c>
      <c r="B8" s="91" t="s">
        <v>58</v>
      </c>
      <c r="C8" s="54" t="s">
        <v>59</v>
      </c>
      <c r="D8" s="55">
        <f t="shared" ref="D8:E8" si="2">SUM(D9:D14)-D15-D16</f>
        <v>536984</v>
      </c>
      <c r="E8" s="55">
        <f t="shared" si="2"/>
        <v>593682.42000000004</v>
      </c>
      <c r="F8" s="56">
        <f t="shared" si="0"/>
        <v>110.55867958821865</v>
      </c>
    </row>
    <row r="9" spans="1:25" ht="12.75" customHeight="1" x14ac:dyDescent="0.2">
      <c r="A9" s="57">
        <v>6111</v>
      </c>
      <c r="B9" s="91" t="s">
        <v>60</v>
      </c>
      <c r="C9" s="54" t="s">
        <v>61</v>
      </c>
      <c r="D9" s="257">
        <v>536984</v>
      </c>
      <c r="E9" s="257">
        <v>593682.42000000004</v>
      </c>
      <c r="F9" s="56">
        <f t="shared" si="0"/>
        <v>110.55867958821865</v>
      </c>
    </row>
    <row r="10" spans="1:25" ht="12.75" customHeight="1" x14ac:dyDescent="0.2">
      <c r="A10" s="57">
        <v>6112</v>
      </c>
      <c r="B10" s="91" t="s">
        <v>62</v>
      </c>
      <c r="C10" s="54" t="s">
        <v>63</v>
      </c>
      <c r="D10" s="257"/>
      <c r="E10" s="257"/>
      <c r="F10" s="56" t="str">
        <f t="shared" si="0"/>
        <v>-</v>
      </c>
    </row>
    <row r="11" spans="1:25" ht="12.75" customHeight="1" x14ac:dyDescent="0.2">
      <c r="A11" s="57">
        <v>6113</v>
      </c>
      <c r="B11" s="91" t="s">
        <v>64</v>
      </c>
      <c r="C11" s="54" t="s">
        <v>65</v>
      </c>
      <c r="D11" s="257"/>
      <c r="E11" s="257"/>
      <c r="F11" s="56" t="str">
        <f t="shared" si="0"/>
        <v>-</v>
      </c>
    </row>
    <row r="12" spans="1:25" ht="12.75" customHeight="1" x14ac:dyDescent="0.2">
      <c r="A12" s="57">
        <v>6114</v>
      </c>
      <c r="B12" s="91" t="s">
        <v>66</v>
      </c>
      <c r="C12" s="54" t="s">
        <v>67</v>
      </c>
      <c r="D12" s="257"/>
      <c r="E12" s="257"/>
      <c r="F12" s="56" t="str">
        <f t="shared" si="0"/>
        <v>-</v>
      </c>
    </row>
    <row r="13" spans="1:25" ht="12.75" customHeight="1" x14ac:dyDescent="0.2">
      <c r="A13" s="57">
        <v>6115</v>
      </c>
      <c r="B13" s="91" t="s">
        <v>68</v>
      </c>
      <c r="C13" s="54" t="s">
        <v>69</v>
      </c>
      <c r="D13" s="257"/>
      <c r="E13" s="257"/>
      <c r="F13" s="56" t="str">
        <f t="shared" si="0"/>
        <v>-</v>
      </c>
    </row>
    <row r="14" spans="1:25" ht="12.75" customHeight="1" x14ac:dyDescent="0.2">
      <c r="A14" s="57">
        <v>6116</v>
      </c>
      <c r="B14" s="91" t="s">
        <v>70</v>
      </c>
      <c r="C14" s="54" t="s">
        <v>71</v>
      </c>
      <c r="D14" s="257"/>
      <c r="E14" s="257"/>
      <c r="F14" s="56" t="str">
        <f t="shared" si="0"/>
        <v>-</v>
      </c>
    </row>
    <row r="15" spans="1:25" ht="12.75" customHeight="1" x14ac:dyDescent="0.2">
      <c r="A15" s="57">
        <v>6117</v>
      </c>
      <c r="B15" s="91" t="s">
        <v>72</v>
      </c>
      <c r="C15" s="54" t="s">
        <v>73</v>
      </c>
      <c r="D15" s="257"/>
      <c r="E15" s="257"/>
      <c r="F15" s="56" t="str">
        <f t="shared" si="0"/>
        <v>-</v>
      </c>
    </row>
    <row r="16" spans="1:25" ht="12.75" customHeight="1" x14ac:dyDescent="0.2">
      <c r="A16" s="57">
        <v>6119</v>
      </c>
      <c r="B16" s="91" t="s">
        <v>74</v>
      </c>
      <c r="C16" s="54" t="s">
        <v>75</v>
      </c>
      <c r="D16" s="257"/>
      <c r="E16" s="257"/>
      <c r="F16" s="56" t="str">
        <f t="shared" si="0"/>
        <v>-</v>
      </c>
    </row>
    <row r="17" spans="1:6" ht="12.75" customHeight="1" x14ac:dyDescent="0.2">
      <c r="A17" s="57">
        <v>612</v>
      </c>
      <c r="B17" s="91" t="s">
        <v>76</v>
      </c>
      <c r="C17" s="54" t="s">
        <v>77</v>
      </c>
      <c r="D17" s="55">
        <f t="shared" ref="D17:E17" si="3">SUM(D18:D21)-D22</f>
        <v>0</v>
      </c>
      <c r="E17" s="55">
        <f t="shared" si="3"/>
        <v>0</v>
      </c>
      <c r="F17" s="56" t="str">
        <f t="shared" si="0"/>
        <v>-</v>
      </c>
    </row>
    <row r="18" spans="1:6" ht="12.75" customHeight="1" x14ac:dyDescent="0.2">
      <c r="A18" s="57">
        <v>6121</v>
      </c>
      <c r="B18" s="91" t="s">
        <v>78</v>
      </c>
      <c r="C18" s="54" t="s">
        <v>79</v>
      </c>
      <c r="D18" s="257"/>
      <c r="E18" s="257"/>
      <c r="F18" s="56" t="str">
        <f t="shared" si="0"/>
        <v>-</v>
      </c>
    </row>
    <row r="19" spans="1:6" ht="12.75" customHeight="1" x14ac:dyDescent="0.2">
      <c r="A19" s="57">
        <v>6122</v>
      </c>
      <c r="B19" s="91" t="s">
        <v>80</v>
      </c>
      <c r="C19" s="54" t="s">
        <v>81</v>
      </c>
      <c r="D19" s="257"/>
      <c r="E19" s="257"/>
      <c r="F19" s="56" t="str">
        <f t="shared" si="0"/>
        <v>-</v>
      </c>
    </row>
    <row r="20" spans="1:6" ht="12.75" customHeight="1" x14ac:dyDescent="0.2">
      <c r="A20" s="57">
        <v>6123</v>
      </c>
      <c r="B20" s="247" t="s">
        <v>82</v>
      </c>
      <c r="C20" s="54" t="s">
        <v>83</v>
      </c>
      <c r="D20" s="257"/>
      <c r="E20" s="257"/>
      <c r="F20" s="56" t="str">
        <f t="shared" si="0"/>
        <v>-</v>
      </c>
    </row>
    <row r="21" spans="1:6" ht="12.75" customHeight="1" x14ac:dyDescent="0.2">
      <c r="A21" s="57">
        <v>6124</v>
      </c>
      <c r="B21" s="91" t="s">
        <v>84</v>
      </c>
      <c r="C21" s="54" t="s">
        <v>85</v>
      </c>
      <c r="D21" s="257"/>
      <c r="E21" s="257"/>
      <c r="F21" s="56" t="str">
        <f t="shared" si="0"/>
        <v>-</v>
      </c>
    </row>
    <row r="22" spans="1:6" ht="12.75" customHeight="1" x14ac:dyDescent="0.2">
      <c r="A22" s="57">
        <v>6125</v>
      </c>
      <c r="B22" s="91" t="s">
        <v>86</v>
      </c>
      <c r="C22" s="54" t="s">
        <v>87</v>
      </c>
      <c r="D22" s="257"/>
      <c r="E22" s="257"/>
      <c r="F22" s="56" t="str">
        <f t="shared" si="0"/>
        <v>-</v>
      </c>
    </row>
    <row r="23" spans="1:6" ht="12.75" customHeight="1" x14ac:dyDescent="0.2">
      <c r="A23" s="57">
        <v>613</v>
      </c>
      <c r="B23" s="91" t="s">
        <v>88</v>
      </c>
      <c r="C23" s="54" t="s">
        <v>89</v>
      </c>
      <c r="D23" s="55">
        <f t="shared" ref="D23:E23" si="4">SUM(D24:D28)</f>
        <v>53638</v>
      </c>
      <c r="E23" s="55">
        <f t="shared" si="4"/>
        <v>66644.820000000007</v>
      </c>
      <c r="F23" s="56">
        <f t="shared" si="0"/>
        <v>124.24926358178905</v>
      </c>
    </row>
    <row r="24" spans="1:6" ht="12.75" customHeight="1" x14ac:dyDescent="0.2">
      <c r="A24" s="57">
        <v>6131</v>
      </c>
      <c r="B24" s="91" t="s">
        <v>90</v>
      </c>
      <c r="C24" s="54" t="s">
        <v>91</v>
      </c>
      <c r="D24" s="257">
        <v>224</v>
      </c>
      <c r="E24" s="257">
        <v>2560</v>
      </c>
      <c r="F24" s="56">
        <f t="shared" si="0"/>
        <v>1142.8571428571429</v>
      </c>
    </row>
    <row r="25" spans="1:6" ht="12.75" customHeight="1" x14ac:dyDescent="0.2">
      <c r="A25" s="57">
        <v>6132</v>
      </c>
      <c r="B25" s="91" t="s">
        <v>92</v>
      </c>
      <c r="C25" s="54" t="s">
        <v>93</v>
      </c>
      <c r="D25" s="257"/>
      <c r="E25" s="257"/>
      <c r="F25" s="56" t="str">
        <f t="shared" si="0"/>
        <v>-</v>
      </c>
    </row>
    <row r="26" spans="1:6" ht="12.75" customHeight="1" x14ac:dyDescent="0.2">
      <c r="A26" s="57">
        <v>6133</v>
      </c>
      <c r="B26" s="91" t="s">
        <v>94</v>
      </c>
      <c r="C26" s="54" t="s">
        <v>95</v>
      </c>
      <c r="D26" s="257"/>
      <c r="E26" s="257"/>
      <c r="F26" s="56" t="str">
        <f t="shared" si="0"/>
        <v>-</v>
      </c>
    </row>
    <row r="27" spans="1:6" ht="12.75" customHeight="1" x14ac:dyDescent="0.2">
      <c r="A27" s="57">
        <v>6134</v>
      </c>
      <c r="B27" s="91" t="s">
        <v>96</v>
      </c>
      <c r="C27" s="54" t="s">
        <v>97</v>
      </c>
      <c r="D27" s="257">
        <v>53414</v>
      </c>
      <c r="E27" s="257">
        <v>64084.82</v>
      </c>
      <c r="F27" s="56">
        <f t="shared" si="0"/>
        <v>119.97757142322239</v>
      </c>
    </row>
    <row r="28" spans="1:6" ht="12.75" customHeight="1" x14ac:dyDescent="0.2">
      <c r="A28" s="57">
        <v>6135</v>
      </c>
      <c r="B28" s="91" t="s">
        <v>98</v>
      </c>
      <c r="C28" s="54" t="s">
        <v>99</v>
      </c>
      <c r="D28" s="257"/>
      <c r="E28" s="257"/>
      <c r="F28" s="56" t="str">
        <f t="shared" si="0"/>
        <v>-</v>
      </c>
    </row>
    <row r="29" spans="1:6" ht="12.75" customHeight="1" x14ac:dyDescent="0.2">
      <c r="A29" s="57">
        <v>614</v>
      </c>
      <c r="B29" s="91" t="s">
        <v>100</v>
      </c>
      <c r="C29" s="54" t="s">
        <v>101</v>
      </c>
      <c r="D29" s="55">
        <f t="shared" ref="D29:E29" si="5">SUM(D30:D36)</f>
        <v>1546</v>
      </c>
      <c r="E29" s="55">
        <f t="shared" si="5"/>
        <v>3735.1</v>
      </c>
      <c r="F29" s="56">
        <f t="shared" si="0"/>
        <v>241.59767141009056</v>
      </c>
    </row>
    <row r="30" spans="1:6" ht="12.75" customHeight="1" x14ac:dyDescent="0.2">
      <c r="A30" s="57">
        <v>6141</v>
      </c>
      <c r="B30" s="91" t="s">
        <v>102</v>
      </c>
      <c r="C30" s="54" t="s">
        <v>103</v>
      </c>
      <c r="D30" s="257"/>
      <c r="E30" s="257"/>
      <c r="F30" s="56" t="str">
        <f t="shared" si="0"/>
        <v>-</v>
      </c>
    </row>
    <row r="31" spans="1:6" ht="12.75" customHeight="1" x14ac:dyDescent="0.2">
      <c r="A31" s="57">
        <v>6142</v>
      </c>
      <c r="B31" s="91" t="s">
        <v>104</v>
      </c>
      <c r="C31" s="54" t="s">
        <v>105</v>
      </c>
      <c r="D31" s="257">
        <v>1546</v>
      </c>
      <c r="E31" s="257">
        <v>3735.1</v>
      </c>
      <c r="F31" s="56">
        <f t="shared" si="0"/>
        <v>241.59767141009056</v>
      </c>
    </row>
    <row r="32" spans="1:6" ht="12.75" customHeight="1" x14ac:dyDescent="0.2">
      <c r="A32" s="57">
        <v>6143</v>
      </c>
      <c r="B32" s="91" t="s">
        <v>106</v>
      </c>
      <c r="C32" s="54" t="s">
        <v>107</v>
      </c>
      <c r="D32" s="257"/>
      <c r="E32" s="257"/>
      <c r="F32" s="56" t="str">
        <f t="shared" si="0"/>
        <v>-</v>
      </c>
    </row>
    <row r="33" spans="1:6" ht="12.75" customHeight="1" x14ac:dyDescent="0.2">
      <c r="A33" s="57">
        <v>6145</v>
      </c>
      <c r="B33" s="91" t="s">
        <v>108</v>
      </c>
      <c r="C33" s="54" t="s">
        <v>109</v>
      </c>
      <c r="D33" s="257"/>
      <c r="E33" s="257"/>
      <c r="F33" s="56" t="str">
        <f t="shared" si="0"/>
        <v>-</v>
      </c>
    </row>
    <row r="34" spans="1:6" ht="12.75" customHeight="1" x14ac:dyDescent="0.2">
      <c r="A34" s="57">
        <v>6146</v>
      </c>
      <c r="B34" s="91" t="s">
        <v>110</v>
      </c>
      <c r="C34" s="54" t="s">
        <v>111</v>
      </c>
      <c r="D34" s="257"/>
      <c r="E34" s="257"/>
      <c r="F34" s="56" t="str">
        <f t="shared" si="0"/>
        <v>-</v>
      </c>
    </row>
    <row r="35" spans="1:6" ht="12.75" customHeight="1" x14ac:dyDescent="0.2">
      <c r="A35" s="57">
        <v>6147</v>
      </c>
      <c r="B35" s="91" t="s">
        <v>112</v>
      </c>
      <c r="C35" s="54" t="s">
        <v>113</v>
      </c>
      <c r="D35" s="257"/>
      <c r="E35" s="257"/>
      <c r="F35" s="56" t="str">
        <f t="shared" si="0"/>
        <v>-</v>
      </c>
    </row>
    <row r="36" spans="1:6" ht="12.75" customHeight="1" x14ac:dyDescent="0.2">
      <c r="A36" s="57">
        <v>6148</v>
      </c>
      <c r="B36" s="91" t="s">
        <v>114</v>
      </c>
      <c r="C36" s="54" t="s">
        <v>115</v>
      </c>
      <c r="D36" s="257"/>
      <c r="E36" s="257"/>
      <c r="F36" s="56" t="str">
        <f t="shared" si="0"/>
        <v>-</v>
      </c>
    </row>
    <row r="37" spans="1:6" ht="12.75" customHeight="1" x14ac:dyDescent="0.2">
      <c r="A37" s="57">
        <v>615</v>
      </c>
      <c r="B37" s="91" t="s">
        <v>116</v>
      </c>
      <c r="C37" s="54" t="s">
        <v>117</v>
      </c>
      <c r="D37" s="55">
        <f t="shared" ref="D37:E37" si="6">SUM(D38:D39)</f>
        <v>0</v>
      </c>
      <c r="E37" s="55">
        <f t="shared" si="6"/>
        <v>0</v>
      </c>
      <c r="F37" s="56" t="str">
        <f t="shared" si="0"/>
        <v>-</v>
      </c>
    </row>
    <row r="38" spans="1:6" ht="12.75" customHeight="1" x14ac:dyDescent="0.2">
      <c r="A38" s="57">
        <v>6151</v>
      </c>
      <c r="B38" s="91" t="s">
        <v>118</v>
      </c>
      <c r="C38" s="54" t="s">
        <v>119</v>
      </c>
      <c r="D38" s="257"/>
      <c r="E38" s="257"/>
      <c r="F38" s="56" t="str">
        <f t="shared" si="0"/>
        <v>-</v>
      </c>
    </row>
    <row r="39" spans="1:6" ht="12.75" customHeight="1" x14ac:dyDescent="0.2">
      <c r="A39" s="57">
        <v>6152</v>
      </c>
      <c r="B39" s="91" t="s">
        <v>120</v>
      </c>
      <c r="C39" s="54" t="s">
        <v>121</v>
      </c>
      <c r="D39" s="257"/>
      <c r="E39" s="257"/>
      <c r="F39" s="56" t="str">
        <f t="shared" si="0"/>
        <v>-</v>
      </c>
    </row>
    <row r="40" spans="1:6" ht="12.75" customHeight="1" x14ac:dyDescent="0.2">
      <c r="A40" s="57">
        <v>616</v>
      </c>
      <c r="B40" s="91" t="s">
        <v>122</v>
      </c>
      <c r="C40" s="54" t="s">
        <v>123</v>
      </c>
      <c r="D40" s="55">
        <f t="shared" ref="D40:E40" si="7">SUM(D41:D43)</f>
        <v>0</v>
      </c>
      <c r="E40" s="55">
        <f t="shared" si="7"/>
        <v>0</v>
      </c>
      <c r="F40" s="56" t="str">
        <f t="shared" si="0"/>
        <v>-</v>
      </c>
    </row>
    <row r="41" spans="1:6" ht="12.75" customHeight="1" x14ac:dyDescent="0.2">
      <c r="A41" s="57">
        <v>6161</v>
      </c>
      <c r="B41" s="91" t="s">
        <v>124</v>
      </c>
      <c r="C41" s="54" t="s">
        <v>125</v>
      </c>
      <c r="D41" s="257"/>
      <c r="E41" s="257"/>
      <c r="F41" s="56" t="str">
        <f t="shared" si="0"/>
        <v>-</v>
      </c>
    </row>
    <row r="42" spans="1:6" ht="12.75" customHeight="1" x14ac:dyDescent="0.2">
      <c r="A42" s="57">
        <v>6162</v>
      </c>
      <c r="B42" s="91" t="s">
        <v>126</v>
      </c>
      <c r="C42" s="54" t="s">
        <v>127</v>
      </c>
      <c r="D42" s="257"/>
      <c r="E42" s="257"/>
      <c r="F42" s="56" t="str">
        <f t="shared" si="0"/>
        <v>-</v>
      </c>
    </row>
    <row r="43" spans="1:6" ht="12.75" customHeight="1" x14ac:dyDescent="0.2">
      <c r="A43" s="57">
        <v>6163</v>
      </c>
      <c r="B43" s="91" t="s">
        <v>128</v>
      </c>
      <c r="C43" s="54" t="s">
        <v>129</v>
      </c>
      <c r="D43" s="257"/>
      <c r="E43" s="257"/>
      <c r="F43" s="56" t="str">
        <f t="shared" si="0"/>
        <v>-</v>
      </c>
    </row>
    <row r="44" spans="1:6" ht="12.75" customHeight="1" x14ac:dyDescent="0.2">
      <c r="A44" s="57">
        <v>62</v>
      </c>
      <c r="B44" s="91" t="s">
        <v>130</v>
      </c>
      <c r="C44" s="54" t="s">
        <v>131</v>
      </c>
      <c r="D44" s="55">
        <f t="shared" ref="D44:E44" si="8">D45+D48+D49</f>
        <v>0</v>
      </c>
      <c r="E44" s="55">
        <f t="shared" si="8"/>
        <v>0</v>
      </c>
      <c r="F44" s="56" t="str">
        <f t="shared" si="0"/>
        <v>-</v>
      </c>
    </row>
    <row r="45" spans="1:6" ht="12.75" customHeight="1" x14ac:dyDescent="0.2">
      <c r="A45" s="57">
        <v>621</v>
      </c>
      <c r="B45" s="91" t="s">
        <v>132</v>
      </c>
      <c r="C45" s="54" t="s">
        <v>133</v>
      </c>
      <c r="D45" s="55">
        <f t="shared" ref="D45:E45" si="9">SUM(D46:D47)</f>
        <v>0</v>
      </c>
      <c r="E45" s="55">
        <f t="shared" si="9"/>
        <v>0</v>
      </c>
      <c r="F45" s="56" t="str">
        <f t="shared" si="0"/>
        <v>-</v>
      </c>
    </row>
    <row r="46" spans="1:6" ht="12.75" customHeight="1" x14ac:dyDescent="0.2">
      <c r="A46" s="57">
        <v>6211</v>
      </c>
      <c r="B46" s="91" t="s">
        <v>134</v>
      </c>
      <c r="C46" s="54" t="s">
        <v>135</v>
      </c>
      <c r="D46" s="257"/>
      <c r="E46" s="257"/>
      <c r="F46" s="56" t="str">
        <f t="shared" si="0"/>
        <v>-</v>
      </c>
    </row>
    <row r="47" spans="1:6" ht="12.75" customHeight="1" x14ac:dyDescent="0.2">
      <c r="A47" s="57">
        <v>6212</v>
      </c>
      <c r="B47" s="91" t="s">
        <v>136</v>
      </c>
      <c r="C47" s="54" t="s">
        <v>137</v>
      </c>
      <c r="D47" s="257"/>
      <c r="E47" s="257"/>
      <c r="F47" s="56" t="str">
        <f t="shared" si="0"/>
        <v>-</v>
      </c>
    </row>
    <row r="48" spans="1:6" ht="12.75" customHeight="1" x14ac:dyDescent="0.2">
      <c r="A48" s="57">
        <v>622</v>
      </c>
      <c r="B48" s="91" t="s">
        <v>138</v>
      </c>
      <c r="C48" s="54" t="s">
        <v>139</v>
      </c>
      <c r="D48" s="257"/>
      <c r="E48" s="257"/>
      <c r="F48" s="56" t="str">
        <f t="shared" si="0"/>
        <v>-</v>
      </c>
    </row>
    <row r="49" spans="1:6" ht="12.75" customHeight="1" x14ac:dyDescent="0.2">
      <c r="A49" s="57">
        <v>623</v>
      </c>
      <c r="B49" s="91" t="s">
        <v>140</v>
      </c>
      <c r="C49" s="54" t="s">
        <v>141</v>
      </c>
      <c r="D49" s="257"/>
      <c r="E49" s="257"/>
      <c r="F49" s="56" t="str">
        <f t="shared" si="0"/>
        <v>-</v>
      </c>
    </row>
    <row r="50" spans="1:6" ht="24" x14ac:dyDescent="0.2">
      <c r="A50" s="57">
        <v>63</v>
      </c>
      <c r="B50" s="93" t="s">
        <v>142</v>
      </c>
      <c r="C50" s="54" t="s">
        <v>143</v>
      </c>
      <c r="D50" s="55">
        <f>D51+D54+D59+D62+D65+D68+D71+D74+D77</f>
        <v>2870923</v>
      </c>
      <c r="E50" s="59">
        <f>E51+E54+E59+E62+E65+E68+E71+E74+E77</f>
        <v>1939642.01</v>
      </c>
      <c r="F50" s="56">
        <f t="shared" si="0"/>
        <v>67.561617291721163</v>
      </c>
    </row>
    <row r="51" spans="1:6" ht="12.75" customHeight="1" x14ac:dyDescent="0.2">
      <c r="A51" s="57">
        <v>631</v>
      </c>
      <c r="B51" s="93" t="s">
        <v>144</v>
      </c>
      <c r="C51" s="54" t="s">
        <v>145</v>
      </c>
      <c r="D51" s="55">
        <f t="shared" ref="D51:E51" si="10">D52+D53</f>
        <v>0</v>
      </c>
      <c r="E51" s="55">
        <f t="shared" si="10"/>
        <v>0</v>
      </c>
      <c r="F51" s="56" t="str">
        <f t="shared" si="0"/>
        <v>-</v>
      </c>
    </row>
    <row r="52" spans="1:6" ht="12.75" customHeight="1" x14ac:dyDescent="0.2">
      <c r="A52" s="57">
        <v>6311</v>
      </c>
      <c r="B52" s="93" t="s">
        <v>146</v>
      </c>
      <c r="C52" s="54" t="s">
        <v>147</v>
      </c>
      <c r="D52" s="257"/>
      <c r="E52" s="257"/>
      <c r="F52" s="56" t="str">
        <f t="shared" si="0"/>
        <v>-</v>
      </c>
    </row>
    <row r="53" spans="1:6" ht="12.75" customHeight="1" x14ac:dyDescent="0.2">
      <c r="A53" s="57">
        <v>6312</v>
      </c>
      <c r="B53" s="93" t="s">
        <v>148</v>
      </c>
      <c r="C53" s="54" t="s">
        <v>149</v>
      </c>
      <c r="D53" s="257"/>
      <c r="E53" s="257"/>
      <c r="F53" s="56" t="str">
        <f t="shared" si="0"/>
        <v>-</v>
      </c>
    </row>
    <row r="54" spans="1:6" ht="24" x14ac:dyDescent="0.2">
      <c r="A54" s="57">
        <v>632</v>
      </c>
      <c r="B54" s="93" t="s">
        <v>150</v>
      </c>
      <c r="C54" s="54" t="s">
        <v>151</v>
      </c>
      <c r="D54" s="55">
        <f t="shared" ref="D54:E54" si="11">SUM(D55:D58)</f>
        <v>0</v>
      </c>
      <c r="E54" s="55">
        <f t="shared" si="11"/>
        <v>0</v>
      </c>
      <c r="F54" s="56" t="str">
        <f t="shared" si="0"/>
        <v>-</v>
      </c>
    </row>
    <row r="55" spans="1:6" ht="12.75" customHeight="1" x14ac:dyDescent="0.2">
      <c r="A55" s="57">
        <v>6321</v>
      </c>
      <c r="B55" s="93" t="s">
        <v>152</v>
      </c>
      <c r="C55" s="54" t="s">
        <v>153</v>
      </c>
      <c r="D55" s="257"/>
      <c r="E55" s="257"/>
      <c r="F55" s="56" t="str">
        <f t="shared" si="0"/>
        <v>-</v>
      </c>
    </row>
    <row r="56" spans="1:6" ht="12.75" customHeight="1" x14ac:dyDescent="0.2">
      <c r="A56" s="57">
        <v>6322</v>
      </c>
      <c r="B56" s="93" t="s">
        <v>154</v>
      </c>
      <c r="C56" s="54" t="s">
        <v>155</v>
      </c>
      <c r="D56" s="257"/>
      <c r="E56" s="257"/>
      <c r="F56" s="56" t="str">
        <f t="shared" si="0"/>
        <v>-</v>
      </c>
    </row>
    <row r="57" spans="1:6" ht="12.75" customHeight="1" x14ac:dyDescent="0.2">
      <c r="A57" s="57">
        <v>6323</v>
      </c>
      <c r="B57" s="93" t="s">
        <v>156</v>
      </c>
      <c r="C57" s="54" t="s">
        <v>157</v>
      </c>
      <c r="D57" s="257"/>
      <c r="E57" s="257"/>
      <c r="F57" s="56" t="str">
        <f t="shared" si="0"/>
        <v>-</v>
      </c>
    </row>
    <row r="58" spans="1:6" ht="12.75" customHeight="1" x14ac:dyDescent="0.2">
      <c r="A58" s="57">
        <v>6324</v>
      </c>
      <c r="B58" s="93" t="s">
        <v>158</v>
      </c>
      <c r="C58" s="54" t="s">
        <v>159</v>
      </c>
      <c r="D58" s="257"/>
      <c r="E58" s="257"/>
      <c r="F58" s="56" t="str">
        <f t="shared" si="0"/>
        <v>-</v>
      </c>
    </row>
    <row r="59" spans="1:6" ht="24" x14ac:dyDescent="0.2">
      <c r="A59" s="57">
        <v>633</v>
      </c>
      <c r="B59" s="93" t="s">
        <v>160</v>
      </c>
      <c r="C59" s="54" t="s">
        <v>161</v>
      </c>
      <c r="D59" s="55">
        <f t="shared" ref="D59:E59" si="12">SUM(D60:D61)</f>
        <v>1134475</v>
      </c>
      <c r="E59" s="55">
        <f t="shared" si="12"/>
        <v>1243433.27</v>
      </c>
      <c r="F59" s="56">
        <f t="shared" si="0"/>
        <v>109.60429009012979</v>
      </c>
    </row>
    <row r="60" spans="1:6" ht="24" x14ac:dyDescent="0.2">
      <c r="A60" s="57">
        <v>6331</v>
      </c>
      <c r="B60" s="93" t="s">
        <v>162</v>
      </c>
      <c r="C60" s="54" t="s">
        <v>163</v>
      </c>
      <c r="D60" s="257">
        <v>974475</v>
      </c>
      <c r="E60" s="257">
        <v>950861.88</v>
      </c>
      <c r="F60" s="56">
        <f t="shared" si="0"/>
        <v>97.576836758254444</v>
      </c>
    </row>
    <row r="61" spans="1:6" ht="24" x14ac:dyDescent="0.2">
      <c r="A61" s="57">
        <v>6332</v>
      </c>
      <c r="B61" s="93" t="s">
        <v>164</v>
      </c>
      <c r="C61" s="54" t="s">
        <v>165</v>
      </c>
      <c r="D61" s="257">
        <v>160000</v>
      </c>
      <c r="E61" s="257">
        <v>292571.39</v>
      </c>
      <c r="F61" s="56">
        <f t="shared" si="0"/>
        <v>182.85711875000001</v>
      </c>
    </row>
    <row r="62" spans="1:6" ht="12.75" customHeight="1" x14ac:dyDescent="0.2">
      <c r="A62" s="57">
        <v>634</v>
      </c>
      <c r="B62" s="91" t="s">
        <v>166</v>
      </c>
      <c r="C62" s="54" t="s">
        <v>167</v>
      </c>
      <c r="D62" s="55">
        <f t="shared" ref="D62:E62" si="13">SUM(D63:D64)</f>
        <v>78727</v>
      </c>
      <c r="E62" s="55">
        <f t="shared" si="13"/>
        <v>244264.97</v>
      </c>
      <c r="F62" s="56">
        <f t="shared" si="0"/>
        <v>310.26835774257881</v>
      </c>
    </row>
    <row r="63" spans="1:6" ht="12.75" customHeight="1" x14ac:dyDescent="0.2">
      <c r="A63" s="57">
        <v>6341</v>
      </c>
      <c r="B63" s="91" t="s">
        <v>168</v>
      </c>
      <c r="C63" s="54" t="s">
        <v>169</v>
      </c>
      <c r="D63" s="257">
        <v>78727</v>
      </c>
      <c r="E63" s="257">
        <v>58384.97</v>
      </c>
      <c r="F63" s="56">
        <f t="shared" si="0"/>
        <v>74.161304253940827</v>
      </c>
    </row>
    <row r="64" spans="1:6" ht="12.75" customHeight="1" x14ac:dyDescent="0.2">
      <c r="A64" s="57">
        <v>6342</v>
      </c>
      <c r="B64" s="91" t="s">
        <v>170</v>
      </c>
      <c r="C64" s="54" t="s">
        <v>171</v>
      </c>
      <c r="D64" s="257"/>
      <c r="E64" s="257">
        <v>185880</v>
      </c>
      <c r="F64" s="56" t="str">
        <f t="shared" si="0"/>
        <v>-</v>
      </c>
    </row>
    <row r="65" spans="1:6" ht="12.75" customHeight="1" x14ac:dyDescent="0.2">
      <c r="A65" s="57">
        <v>635</v>
      </c>
      <c r="B65" s="91" t="s">
        <v>172</v>
      </c>
      <c r="C65" s="54" t="s">
        <v>173</v>
      </c>
      <c r="D65" s="55">
        <f t="shared" ref="D65:E65" si="14">SUM(D66:D67)</f>
        <v>0</v>
      </c>
      <c r="E65" s="55">
        <f t="shared" si="14"/>
        <v>0</v>
      </c>
      <c r="F65" s="56" t="str">
        <f t="shared" si="0"/>
        <v>-</v>
      </c>
    </row>
    <row r="66" spans="1:6" ht="12.75" customHeight="1" x14ac:dyDescent="0.2">
      <c r="A66" s="57">
        <v>6351</v>
      </c>
      <c r="B66" s="91" t="s">
        <v>174</v>
      </c>
      <c r="C66" s="54" t="s">
        <v>175</v>
      </c>
      <c r="D66" s="257"/>
      <c r="E66" s="257"/>
      <c r="F66" s="56" t="str">
        <f t="shared" si="0"/>
        <v>-</v>
      </c>
    </row>
    <row r="67" spans="1:6" ht="12.75" customHeight="1" x14ac:dyDescent="0.2">
      <c r="A67" s="57">
        <v>6352</v>
      </c>
      <c r="B67" s="91" t="s">
        <v>176</v>
      </c>
      <c r="C67" s="54" t="s">
        <v>177</v>
      </c>
      <c r="D67" s="257"/>
      <c r="E67" s="257"/>
      <c r="F67" s="56" t="str">
        <f t="shared" si="0"/>
        <v>-</v>
      </c>
    </row>
    <row r="68" spans="1:6" ht="24" x14ac:dyDescent="0.2">
      <c r="A68" s="57" t="s">
        <v>178</v>
      </c>
      <c r="B68" s="247" t="s">
        <v>179</v>
      </c>
      <c r="C68" s="54" t="s">
        <v>178</v>
      </c>
      <c r="D68" s="55">
        <f t="shared" ref="D68:E68" si="15">SUM(D69:D70)</f>
        <v>0</v>
      </c>
      <c r="E68" s="55">
        <f t="shared" si="15"/>
        <v>0</v>
      </c>
      <c r="F68" s="56" t="str">
        <f t="shared" si="0"/>
        <v>-</v>
      </c>
    </row>
    <row r="69" spans="1:6" ht="12.75" customHeight="1" x14ac:dyDescent="0.2">
      <c r="A69" s="57" t="s">
        <v>180</v>
      </c>
      <c r="B69" s="91" t="s">
        <v>181</v>
      </c>
      <c r="C69" s="54" t="s">
        <v>180</v>
      </c>
      <c r="D69" s="257"/>
      <c r="E69" s="257"/>
      <c r="F69" s="56" t="str">
        <f t="shared" si="0"/>
        <v>-</v>
      </c>
    </row>
    <row r="70" spans="1:6" ht="24" x14ac:dyDescent="0.2">
      <c r="A70" s="57" t="s">
        <v>182</v>
      </c>
      <c r="B70" s="91" t="s">
        <v>183</v>
      </c>
      <c r="C70" s="54" t="s">
        <v>182</v>
      </c>
      <c r="D70" s="257"/>
      <c r="E70" s="257"/>
      <c r="F70" s="56" t="str">
        <f t="shared" si="0"/>
        <v>-</v>
      </c>
    </row>
    <row r="71" spans="1:6" ht="24" x14ac:dyDescent="0.2">
      <c r="A71" s="57" t="s">
        <v>184</v>
      </c>
      <c r="B71" s="91" t="s">
        <v>185</v>
      </c>
      <c r="C71" s="58" t="s">
        <v>184</v>
      </c>
      <c r="D71" s="59">
        <f t="shared" ref="D71:E71" si="16">SUM(D72:D73)</f>
        <v>0</v>
      </c>
      <c r="E71" s="59">
        <f t="shared" si="16"/>
        <v>0</v>
      </c>
      <c r="F71" s="56" t="str">
        <f t="shared" si="0"/>
        <v>-</v>
      </c>
    </row>
    <row r="72" spans="1:6" ht="12.75" customHeight="1" x14ac:dyDescent="0.2">
      <c r="A72" s="57" t="s">
        <v>186</v>
      </c>
      <c r="B72" s="91" t="s">
        <v>187</v>
      </c>
      <c r="C72" s="58" t="s">
        <v>186</v>
      </c>
      <c r="D72" s="257"/>
      <c r="E72" s="257"/>
      <c r="F72" s="56" t="str">
        <f t="shared" si="0"/>
        <v>-</v>
      </c>
    </row>
    <row r="73" spans="1:6" ht="12.75" customHeight="1" x14ac:dyDescent="0.2">
      <c r="A73" s="57" t="s">
        <v>188</v>
      </c>
      <c r="B73" s="91" t="s">
        <v>189</v>
      </c>
      <c r="C73" s="58" t="s">
        <v>188</v>
      </c>
      <c r="D73" s="257"/>
      <c r="E73" s="257"/>
      <c r="F73" s="56" t="str">
        <f t="shared" si="0"/>
        <v>-</v>
      </c>
    </row>
    <row r="74" spans="1:6" ht="12.75" customHeight="1" x14ac:dyDescent="0.2">
      <c r="A74" s="57" t="s">
        <v>190</v>
      </c>
      <c r="B74" s="91" t="s">
        <v>191</v>
      </c>
      <c r="C74" s="54" t="s">
        <v>190</v>
      </c>
      <c r="D74" s="55">
        <f t="shared" ref="D74:E74" si="17">SUM(D75:D76)</f>
        <v>1657721</v>
      </c>
      <c r="E74" s="55">
        <f t="shared" si="17"/>
        <v>451943.77</v>
      </c>
      <c r="F74" s="56">
        <f t="shared" si="0"/>
        <v>27.26295739753553</v>
      </c>
    </row>
    <row r="75" spans="1:6" ht="12.75" customHeight="1" x14ac:dyDescent="0.2">
      <c r="A75" s="57" t="s">
        <v>192</v>
      </c>
      <c r="B75" s="91" t="s">
        <v>193</v>
      </c>
      <c r="C75" s="54" t="s">
        <v>192</v>
      </c>
      <c r="D75" s="257">
        <v>1657721</v>
      </c>
      <c r="E75" s="257">
        <v>451943.77</v>
      </c>
      <c r="F75" s="56">
        <f t="shared" si="0"/>
        <v>27.26295739753553</v>
      </c>
    </row>
    <row r="76" spans="1:6" ht="12.75" customHeight="1" x14ac:dyDescent="0.2">
      <c r="A76" s="57" t="s">
        <v>194</v>
      </c>
      <c r="B76" s="91" t="s">
        <v>195</v>
      </c>
      <c r="C76" s="54" t="s">
        <v>194</v>
      </c>
      <c r="D76" s="257"/>
      <c r="E76" s="257"/>
      <c r="F76" s="56" t="str">
        <f t="shared" si="0"/>
        <v>-</v>
      </c>
    </row>
    <row r="77" spans="1:6" ht="24" x14ac:dyDescent="0.2">
      <c r="A77" s="57" t="s">
        <v>196</v>
      </c>
      <c r="B77" s="91" t="s">
        <v>197</v>
      </c>
      <c r="C77" s="54" t="s">
        <v>196</v>
      </c>
      <c r="D77" s="55">
        <f t="shared" ref="D77:E77" si="18">SUM(D78:D81)</f>
        <v>0</v>
      </c>
      <c r="E77" s="55">
        <f t="shared" si="18"/>
        <v>0</v>
      </c>
      <c r="F77" s="56" t="str">
        <f t="shared" si="0"/>
        <v>-</v>
      </c>
    </row>
    <row r="78" spans="1:6" ht="12.75" customHeight="1" x14ac:dyDescent="0.2">
      <c r="A78" s="57">
        <v>6391</v>
      </c>
      <c r="B78" s="91" t="s">
        <v>198</v>
      </c>
      <c r="C78" s="54" t="s">
        <v>199</v>
      </c>
      <c r="D78" s="257"/>
      <c r="E78" s="257"/>
      <c r="F78" s="56" t="str">
        <f t="shared" si="0"/>
        <v>-</v>
      </c>
    </row>
    <row r="79" spans="1:6" ht="12.75" customHeight="1" x14ac:dyDescent="0.2">
      <c r="A79" s="57">
        <v>6392</v>
      </c>
      <c r="B79" s="91" t="s">
        <v>200</v>
      </c>
      <c r="C79" s="54" t="s">
        <v>201</v>
      </c>
      <c r="D79" s="257"/>
      <c r="E79" s="257"/>
      <c r="F79" s="56" t="str">
        <f t="shared" si="0"/>
        <v>-</v>
      </c>
    </row>
    <row r="80" spans="1:6" ht="24" x14ac:dyDescent="0.2">
      <c r="A80" s="57">
        <v>6393</v>
      </c>
      <c r="B80" s="91" t="s">
        <v>202</v>
      </c>
      <c r="C80" s="54" t="s">
        <v>203</v>
      </c>
      <c r="D80" s="257"/>
      <c r="E80" s="257"/>
      <c r="F80" s="56" t="str">
        <f t="shared" si="0"/>
        <v>-</v>
      </c>
    </row>
    <row r="81" spans="1:6" ht="24" x14ac:dyDescent="0.2">
      <c r="A81" s="57">
        <v>6394</v>
      </c>
      <c r="B81" s="91" t="s">
        <v>204</v>
      </c>
      <c r="C81" s="54" t="s">
        <v>205</v>
      </c>
      <c r="D81" s="257"/>
      <c r="E81" s="257"/>
      <c r="F81" s="56" t="str">
        <f t="shared" si="0"/>
        <v>-</v>
      </c>
    </row>
    <row r="82" spans="1:6" ht="12.75" customHeight="1" x14ac:dyDescent="0.2">
      <c r="A82" s="57">
        <v>64</v>
      </c>
      <c r="B82" s="91" t="s">
        <v>206</v>
      </c>
      <c r="C82" s="54" t="s">
        <v>207</v>
      </c>
      <c r="D82" s="55">
        <f t="shared" ref="D82:E82" si="19">D83+D91+D98</f>
        <v>249011</v>
      </c>
      <c r="E82" s="55">
        <f t="shared" si="19"/>
        <v>132087.69</v>
      </c>
      <c r="F82" s="56">
        <f t="shared" si="0"/>
        <v>53.044921710285898</v>
      </c>
    </row>
    <row r="83" spans="1:6" ht="12.75" customHeight="1" x14ac:dyDescent="0.2">
      <c r="A83" s="57">
        <v>641</v>
      </c>
      <c r="B83" s="91" t="s">
        <v>208</v>
      </c>
      <c r="C83" s="54" t="s">
        <v>209</v>
      </c>
      <c r="D83" s="55">
        <f t="shared" ref="D83:E83" si="20">SUM(D84:D90)</f>
        <v>1207</v>
      </c>
      <c r="E83" s="55">
        <f t="shared" si="20"/>
        <v>92.52</v>
      </c>
      <c r="F83" s="56">
        <f t="shared" si="0"/>
        <v>7.6652858326429163</v>
      </c>
    </row>
    <row r="84" spans="1:6" ht="12.75" customHeight="1" x14ac:dyDescent="0.2">
      <c r="A84" s="57">
        <v>6412</v>
      </c>
      <c r="B84" s="91" t="s">
        <v>210</v>
      </c>
      <c r="C84" s="54" t="s">
        <v>211</v>
      </c>
      <c r="D84" s="257"/>
      <c r="E84" s="257"/>
      <c r="F84" s="56" t="str">
        <f t="shared" si="0"/>
        <v>-</v>
      </c>
    </row>
    <row r="85" spans="1:6" ht="12.75" customHeight="1" x14ac:dyDescent="0.2">
      <c r="A85" s="57">
        <v>6413</v>
      </c>
      <c r="B85" s="91" t="s">
        <v>212</v>
      </c>
      <c r="C85" s="54" t="s">
        <v>213</v>
      </c>
      <c r="D85" s="257">
        <v>1207</v>
      </c>
      <c r="E85" s="257">
        <v>92.52</v>
      </c>
      <c r="F85" s="56">
        <f t="shared" si="0"/>
        <v>7.6652858326429163</v>
      </c>
    </row>
    <row r="86" spans="1:6" ht="12.75" customHeight="1" x14ac:dyDescent="0.2">
      <c r="A86" s="57">
        <v>6414</v>
      </c>
      <c r="B86" s="91" t="s">
        <v>214</v>
      </c>
      <c r="C86" s="54" t="s">
        <v>215</v>
      </c>
      <c r="D86" s="257"/>
      <c r="E86" s="257"/>
      <c r="F86" s="56" t="str">
        <f t="shared" si="0"/>
        <v>-</v>
      </c>
    </row>
    <row r="87" spans="1:6" ht="12.75" customHeight="1" x14ac:dyDescent="0.2">
      <c r="A87" s="57">
        <v>6415</v>
      </c>
      <c r="B87" s="91" t="s">
        <v>216</v>
      </c>
      <c r="C87" s="54" t="s">
        <v>217</v>
      </c>
      <c r="D87" s="257"/>
      <c r="E87" s="257"/>
      <c r="F87" s="56" t="str">
        <f t="shared" si="0"/>
        <v>-</v>
      </c>
    </row>
    <row r="88" spans="1:6" ht="12.75" customHeight="1" x14ac:dyDescent="0.2">
      <c r="A88" s="57">
        <v>6416</v>
      </c>
      <c r="B88" s="91" t="s">
        <v>218</v>
      </c>
      <c r="C88" s="54" t="s">
        <v>219</v>
      </c>
      <c r="D88" s="257"/>
      <c r="E88" s="257"/>
      <c r="F88" s="56" t="str">
        <f t="shared" si="0"/>
        <v>-</v>
      </c>
    </row>
    <row r="89" spans="1:6" ht="24" x14ac:dyDescent="0.2">
      <c r="A89" s="57">
        <v>6417</v>
      </c>
      <c r="B89" s="91" t="s">
        <v>220</v>
      </c>
      <c r="C89" s="54" t="s">
        <v>221</v>
      </c>
      <c r="D89" s="257"/>
      <c r="E89" s="257"/>
      <c r="F89" s="56" t="str">
        <f t="shared" si="0"/>
        <v>-</v>
      </c>
    </row>
    <row r="90" spans="1:6" ht="12.75" customHeight="1" x14ac:dyDescent="0.2">
      <c r="A90" s="57">
        <v>6419</v>
      </c>
      <c r="B90" s="91" t="s">
        <v>222</v>
      </c>
      <c r="C90" s="54" t="s">
        <v>223</v>
      </c>
      <c r="D90" s="257"/>
      <c r="E90" s="257"/>
      <c r="F90" s="56" t="str">
        <f t="shared" si="0"/>
        <v>-</v>
      </c>
    </row>
    <row r="91" spans="1:6" ht="12.75" customHeight="1" x14ac:dyDescent="0.2">
      <c r="A91" s="57">
        <v>642</v>
      </c>
      <c r="B91" s="91" t="s">
        <v>224</v>
      </c>
      <c r="C91" s="54" t="s">
        <v>225</v>
      </c>
      <c r="D91" s="55">
        <f t="shared" ref="D91:E91" si="21">SUM(D92:D97)</f>
        <v>247804</v>
      </c>
      <c r="E91" s="55">
        <f t="shared" si="21"/>
        <v>131995.17000000001</v>
      </c>
      <c r="F91" s="56">
        <f t="shared" si="0"/>
        <v>53.265956158899783</v>
      </c>
    </row>
    <row r="92" spans="1:6" ht="12.75" customHeight="1" x14ac:dyDescent="0.2">
      <c r="A92" s="57">
        <v>6421</v>
      </c>
      <c r="B92" s="91" t="s">
        <v>226</v>
      </c>
      <c r="C92" s="54" t="s">
        <v>227</v>
      </c>
      <c r="D92" s="257">
        <v>9458</v>
      </c>
      <c r="E92" s="257">
        <v>9115.43</v>
      </c>
      <c r="F92" s="56">
        <f t="shared" si="0"/>
        <v>96.377986889405804</v>
      </c>
    </row>
    <row r="93" spans="1:6" ht="12.75" customHeight="1" x14ac:dyDescent="0.2">
      <c r="A93" s="57">
        <v>6422</v>
      </c>
      <c r="B93" s="91" t="s">
        <v>228</v>
      </c>
      <c r="C93" s="54" t="s">
        <v>229</v>
      </c>
      <c r="D93" s="257">
        <v>135241</v>
      </c>
      <c r="E93" s="257">
        <v>103644.46</v>
      </c>
      <c r="F93" s="56">
        <f t="shared" si="0"/>
        <v>76.636863081461996</v>
      </c>
    </row>
    <row r="94" spans="1:6" ht="12.75" customHeight="1" x14ac:dyDescent="0.2">
      <c r="A94" s="57">
        <v>6423</v>
      </c>
      <c r="B94" s="91" t="s">
        <v>230</v>
      </c>
      <c r="C94" s="54" t="s">
        <v>231</v>
      </c>
      <c r="D94" s="257">
        <v>98321</v>
      </c>
      <c r="E94" s="257">
        <v>972</v>
      </c>
      <c r="F94" s="56">
        <f t="shared" si="0"/>
        <v>0.98859856999013429</v>
      </c>
    </row>
    <row r="95" spans="1:6" ht="12.75" customHeight="1" x14ac:dyDescent="0.2">
      <c r="A95" s="57">
        <v>6424</v>
      </c>
      <c r="B95" s="91" t="s">
        <v>232</v>
      </c>
      <c r="C95" s="54" t="s">
        <v>233</v>
      </c>
      <c r="D95" s="257"/>
      <c r="E95" s="257"/>
      <c r="F95" s="56" t="str">
        <f t="shared" si="0"/>
        <v>-</v>
      </c>
    </row>
    <row r="96" spans="1:6" ht="12.75" customHeight="1" x14ac:dyDescent="0.2">
      <c r="A96" s="57" t="s">
        <v>234</v>
      </c>
      <c r="B96" s="91" t="s">
        <v>235</v>
      </c>
      <c r="C96" s="54" t="s">
        <v>234</v>
      </c>
      <c r="D96" s="257"/>
      <c r="E96" s="257"/>
      <c r="F96" s="56" t="str">
        <f t="shared" si="0"/>
        <v>-</v>
      </c>
    </row>
    <row r="97" spans="1:6" ht="12.75" customHeight="1" x14ac:dyDescent="0.2">
      <c r="A97" s="57">
        <v>6429</v>
      </c>
      <c r="B97" s="91" t="s">
        <v>236</v>
      </c>
      <c r="C97" s="54" t="s">
        <v>237</v>
      </c>
      <c r="D97" s="257">
        <v>4784</v>
      </c>
      <c r="E97" s="257">
        <v>18263.28</v>
      </c>
      <c r="F97" s="56">
        <f t="shared" si="0"/>
        <v>381.75752508361199</v>
      </c>
    </row>
    <row r="98" spans="1:6" ht="12.75" customHeight="1" x14ac:dyDescent="0.2">
      <c r="A98" s="57">
        <v>643</v>
      </c>
      <c r="B98" s="91" t="s">
        <v>238</v>
      </c>
      <c r="C98" s="54" t="s">
        <v>239</v>
      </c>
      <c r="D98" s="55">
        <f t="shared" ref="D98:E98" si="22">SUM(D99:D105)</f>
        <v>0</v>
      </c>
      <c r="E98" s="55">
        <f t="shared" si="22"/>
        <v>0</v>
      </c>
      <c r="F98" s="56" t="str">
        <f t="shared" si="0"/>
        <v>-</v>
      </c>
    </row>
    <row r="99" spans="1:6" ht="24" x14ac:dyDescent="0.2">
      <c r="A99" s="57">
        <v>6431</v>
      </c>
      <c r="B99" s="91" t="s">
        <v>240</v>
      </c>
      <c r="C99" s="54" t="s">
        <v>241</v>
      </c>
      <c r="D99" s="257"/>
      <c r="E99" s="257"/>
      <c r="F99" s="56" t="str">
        <f t="shared" si="0"/>
        <v>-</v>
      </c>
    </row>
    <row r="100" spans="1:6" ht="24" x14ac:dyDescent="0.2">
      <c r="A100" s="57">
        <v>6432</v>
      </c>
      <c r="B100" s="247" t="s">
        <v>242</v>
      </c>
      <c r="C100" s="54" t="s">
        <v>243</v>
      </c>
      <c r="D100" s="257"/>
      <c r="E100" s="257"/>
      <c r="F100" s="56" t="str">
        <f t="shared" si="0"/>
        <v>-</v>
      </c>
    </row>
    <row r="101" spans="1:6" ht="24" x14ac:dyDescent="0.2">
      <c r="A101" s="57">
        <v>6433</v>
      </c>
      <c r="B101" s="247" t="s">
        <v>244</v>
      </c>
      <c r="C101" s="54" t="s">
        <v>245</v>
      </c>
      <c r="D101" s="257"/>
      <c r="E101" s="257"/>
      <c r="F101" s="56" t="str">
        <f t="shared" si="0"/>
        <v>-</v>
      </c>
    </row>
    <row r="102" spans="1:6" ht="24" x14ac:dyDescent="0.2">
      <c r="A102" s="57">
        <v>6434</v>
      </c>
      <c r="B102" s="91" t="s">
        <v>246</v>
      </c>
      <c r="C102" s="54" t="s">
        <v>247</v>
      </c>
      <c r="D102" s="257"/>
      <c r="E102" s="257"/>
      <c r="F102" s="56" t="str">
        <f t="shared" si="0"/>
        <v>-</v>
      </c>
    </row>
    <row r="103" spans="1:6" ht="24" x14ac:dyDescent="0.2">
      <c r="A103" s="57">
        <v>6435</v>
      </c>
      <c r="B103" s="247" t="s">
        <v>248</v>
      </c>
      <c r="C103" s="54" t="s">
        <v>249</v>
      </c>
      <c r="D103" s="257"/>
      <c r="E103" s="257"/>
      <c r="F103" s="56" t="str">
        <f t="shared" si="0"/>
        <v>-</v>
      </c>
    </row>
    <row r="104" spans="1:6" ht="24" x14ac:dyDescent="0.2">
      <c r="A104" s="57">
        <v>6436</v>
      </c>
      <c r="B104" s="247" t="s">
        <v>250</v>
      </c>
      <c r="C104" s="54" t="s">
        <v>251</v>
      </c>
      <c r="D104" s="257"/>
      <c r="E104" s="257"/>
      <c r="F104" s="56" t="str">
        <f t="shared" si="0"/>
        <v>-</v>
      </c>
    </row>
    <row r="105" spans="1:6" ht="12.75" customHeight="1" x14ac:dyDescent="0.2">
      <c r="A105" s="57">
        <v>6437</v>
      </c>
      <c r="B105" s="91" t="s">
        <v>252</v>
      </c>
      <c r="C105" s="54" t="s">
        <v>253</v>
      </c>
      <c r="D105" s="257"/>
      <c r="E105" s="257"/>
      <c r="F105" s="56" t="str">
        <f t="shared" si="0"/>
        <v>-</v>
      </c>
    </row>
    <row r="106" spans="1:6" ht="24" x14ac:dyDescent="0.2">
      <c r="A106" s="57">
        <v>65</v>
      </c>
      <c r="B106" s="91" t="s">
        <v>254</v>
      </c>
      <c r="C106" s="54" t="s">
        <v>255</v>
      </c>
      <c r="D106" s="55">
        <f t="shared" ref="D106:E106" si="23">D107+D112+D120</f>
        <v>307928</v>
      </c>
      <c r="E106" s="55">
        <f t="shared" si="23"/>
        <v>306414.15000000002</v>
      </c>
      <c r="F106" s="56">
        <f t="shared" si="0"/>
        <v>99.508375334493778</v>
      </c>
    </row>
    <row r="107" spans="1:6" ht="12.75" customHeight="1" x14ac:dyDescent="0.2">
      <c r="A107" s="57">
        <v>651</v>
      </c>
      <c r="B107" s="91" t="s">
        <v>256</v>
      </c>
      <c r="C107" s="54" t="s">
        <v>257</v>
      </c>
      <c r="D107" s="55">
        <f t="shared" ref="D107:E107" si="24">SUM(D108:D111)</f>
        <v>40771</v>
      </c>
      <c r="E107" s="55">
        <f t="shared" si="24"/>
        <v>38790</v>
      </c>
      <c r="F107" s="56">
        <f t="shared" si="0"/>
        <v>95.141154251796621</v>
      </c>
    </row>
    <row r="108" spans="1:6" ht="12.75" customHeight="1" x14ac:dyDescent="0.2">
      <c r="A108" s="57">
        <v>6511</v>
      </c>
      <c r="B108" s="91" t="s">
        <v>258</v>
      </c>
      <c r="C108" s="54" t="s">
        <v>259</v>
      </c>
      <c r="D108" s="257"/>
      <c r="E108" s="257"/>
      <c r="F108" s="56" t="str">
        <f t="shared" si="0"/>
        <v>-</v>
      </c>
    </row>
    <row r="109" spans="1:6" ht="12.75" customHeight="1" x14ac:dyDescent="0.2">
      <c r="A109" s="57">
        <v>6512</v>
      </c>
      <c r="B109" s="91" t="s">
        <v>260</v>
      </c>
      <c r="C109" s="54" t="s">
        <v>261</v>
      </c>
      <c r="D109" s="257">
        <v>40526</v>
      </c>
      <c r="E109" s="257">
        <v>38790</v>
      </c>
      <c r="F109" s="56">
        <f t="shared" si="0"/>
        <v>95.716330257118884</v>
      </c>
    </row>
    <row r="110" spans="1:6" ht="12.75" customHeight="1" x14ac:dyDescent="0.2">
      <c r="A110" s="57">
        <v>6513</v>
      </c>
      <c r="B110" s="91" t="s">
        <v>262</v>
      </c>
      <c r="C110" s="54" t="s">
        <v>263</v>
      </c>
      <c r="D110" s="257">
        <v>245</v>
      </c>
      <c r="E110" s="257"/>
      <c r="F110" s="56">
        <f t="shared" si="0"/>
        <v>0</v>
      </c>
    </row>
    <row r="111" spans="1:6" ht="12.75" customHeight="1" x14ac:dyDescent="0.2">
      <c r="A111" s="57">
        <v>6514</v>
      </c>
      <c r="B111" s="91" t="s">
        <v>264</v>
      </c>
      <c r="C111" s="54" t="s">
        <v>265</v>
      </c>
      <c r="D111" s="257"/>
      <c r="E111" s="257"/>
      <c r="F111" s="56" t="str">
        <f t="shared" si="0"/>
        <v>-</v>
      </c>
    </row>
    <row r="112" spans="1:6" ht="12.75" customHeight="1" x14ac:dyDescent="0.2">
      <c r="A112" s="57">
        <v>652</v>
      </c>
      <c r="B112" s="91" t="s">
        <v>266</v>
      </c>
      <c r="C112" s="54" t="s">
        <v>267</v>
      </c>
      <c r="D112" s="55">
        <f t="shared" ref="D112:E112" si="25">SUM(D113:D119)</f>
        <v>41</v>
      </c>
      <c r="E112" s="55">
        <f t="shared" si="25"/>
        <v>3027.83</v>
      </c>
      <c r="F112" s="56">
        <f t="shared" si="0"/>
        <v>7384.9512195121943</v>
      </c>
    </row>
    <row r="113" spans="1:6" ht="12.75" customHeight="1" x14ac:dyDescent="0.2">
      <c r="A113" s="57">
        <v>6521</v>
      </c>
      <c r="B113" s="91" t="s">
        <v>268</v>
      </c>
      <c r="C113" s="54" t="s">
        <v>269</v>
      </c>
      <c r="D113" s="257">
        <v>41</v>
      </c>
      <c r="E113" s="257"/>
      <c r="F113" s="56">
        <f t="shared" si="0"/>
        <v>0</v>
      </c>
    </row>
    <row r="114" spans="1:6" ht="12.75" customHeight="1" x14ac:dyDescent="0.2">
      <c r="A114" s="57">
        <v>6522</v>
      </c>
      <c r="B114" s="91" t="s">
        <v>270</v>
      </c>
      <c r="C114" s="54" t="s">
        <v>271</v>
      </c>
      <c r="D114" s="257"/>
      <c r="E114" s="257"/>
      <c r="F114" s="56" t="str">
        <f t="shared" si="0"/>
        <v>-</v>
      </c>
    </row>
    <row r="115" spans="1:6" ht="12.75" customHeight="1" x14ac:dyDescent="0.2">
      <c r="A115" s="57">
        <v>6524</v>
      </c>
      <c r="B115" s="91" t="s">
        <v>272</v>
      </c>
      <c r="C115" s="54" t="s">
        <v>273</v>
      </c>
      <c r="D115" s="257"/>
      <c r="E115" s="257">
        <v>3027.83</v>
      </c>
      <c r="F115" s="56" t="str">
        <f t="shared" si="0"/>
        <v>-</v>
      </c>
    </row>
    <row r="116" spans="1:6" ht="12.75" customHeight="1" x14ac:dyDescent="0.2">
      <c r="A116" s="57">
        <v>6525</v>
      </c>
      <c r="B116" s="91" t="s">
        <v>274</v>
      </c>
      <c r="C116" s="54" t="s">
        <v>275</v>
      </c>
      <c r="D116" s="257"/>
      <c r="E116" s="257"/>
      <c r="F116" s="56" t="str">
        <f t="shared" si="0"/>
        <v>-</v>
      </c>
    </row>
    <row r="117" spans="1:6" ht="12.75" customHeight="1" x14ac:dyDescent="0.2">
      <c r="A117" s="57">
        <v>6526</v>
      </c>
      <c r="B117" s="91" t="s">
        <v>276</v>
      </c>
      <c r="C117" s="54" t="s">
        <v>277</v>
      </c>
      <c r="D117" s="257"/>
      <c r="E117" s="257"/>
      <c r="F117" s="56" t="str">
        <f t="shared" si="0"/>
        <v>-</v>
      </c>
    </row>
    <row r="118" spans="1:6" ht="12.75" customHeight="1" x14ac:dyDescent="0.2">
      <c r="A118" s="57">
        <v>6527</v>
      </c>
      <c r="B118" s="91" t="s">
        <v>278</v>
      </c>
      <c r="C118" s="54" t="s">
        <v>279</v>
      </c>
      <c r="D118" s="257"/>
      <c r="E118" s="257"/>
      <c r="F118" s="56" t="str">
        <f t="shared" si="0"/>
        <v>-</v>
      </c>
    </row>
    <row r="119" spans="1:6" ht="24" x14ac:dyDescent="0.2">
      <c r="A119" s="57" t="s">
        <v>280</v>
      </c>
      <c r="B119" s="247" t="s">
        <v>281</v>
      </c>
      <c r="C119" s="54" t="s">
        <v>280</v>
      </c>
      <c r="D119" s="257"/>
      <c r="E119" s="257"/>
      <c r="F119" s="56" t="str">
        <f t="shared" si="0"/>
        <v>-</v>
      </c>
    </row>
    <row r="120" spans="1:6" ht="12.75" customHeight="1" x14ac:dyDescent="0.2">
      <c r="A120" s="57">
        <v>653</v>
      </c>
      <c r="B120" s="91" t="s">
        <v>282</v>
      </c>
      <c r="C120" s="54" t="s">
        <v>283</v>
      </c>
      <c r="D120" s="55">
        <f t="shared" ref="D120:E120" si="26">SUM(D121:D123)</f>
        <v>267116</v>
      </c>
      <c r="E120" s="55">
        <f t="shared" si="26"/>
        <v>264596.32</v>
      </c>
      <c r="F120" s="56">
        <f t="shared" si="0"/>
        <v>99.056709444585877</v>
      </c>
    </row>
    <row r="121" spans="1:6" ht="12.75" customHeight="1" x14ac:dyDescent="0.2">
      <c r="A121" s="57">
        <v>6531</v>
      </c>
      <c r="B121" s="91" t="s">
        <v>284</v>
      </c>
      <c r="C121" s="54" t="s">
        <v>285</v>
      </c>
      <c r="D121" s="257"/>
      <c r="E121" s="257">
        <v>26413.39</v>
      </c>
      <c r="F121" s="56" t="str">
        <f t="shared" si="0"/>
        <v>-</v>
      </c>
    </row>
    <row r="122" spans="1:6" ht="12.75" customHeight="1" x14ac:dyDescent="0.2">
      <c r="A122" s="57">
        <v>6532</v>
      </c>
      <c r="B122" s="91" t="s">
        <v>286</v>
      </c>
      <c r="C122" s="54" t="s">
        <v>287</v>
      </c>
      <c r="D122" s="257">
        <v>267116</v>
      </c>
      <c r="E122" s="257">
        <v>238182.93</v>
      </c>
      <c r="F122" s="56">
        <f t="shared" si="0"/>
        <v>89.168350080115005</v>
      </c>
    </row>
    <row r="123" spans="1:6" ht="12.75" customHeight="1" x14ac:dyDescent="0.2">
      <c r="A123" s="57">
        <v>6533</v>
      </c>
      <c r="B123" s="91" t="s">
        <v>288</v>
      </c>
      <c r="C123" s="54" t="s">
        <v>289</v>
      </c>
      <c r="D123" s="257"/>
      <c r="E123" s="257"/>
      <c r="F123" s="56" t="str">
        <f t="shared" si="0"/>
        <v>-</v>
      </c>
    </row>
    <row r="124" spans="1:6" ht="24" x14ac:dyDescent="0.2">
      <c r="A124" s="57">
        <v>66</v>
      </c>
      <c r="B124" s="246" t="s">
        <v>290</v>
      </c>
      <c r="C124" s="54" t="s">
        <v>291</v>
      </c>
      <c r="D124" s="55">
        <f t="shared" ref="D124:E124" si="27">D125+D128</f>
        <v>0</v>
      </c>
      <c r="E124" s="55">
        <f t="shared" si="27"/>
        <v>40000</v>
      </c>
      <c r="F124" s="56" t="str">
        <f t="shared" si="0"/>
        <v>-</v>
      </c>
    </row>
    <row r="125" spans="1:6" ht="12.75" customHeight="1" x14ac:dyDescent="0.2">
      <c r="A125" s="57">
        <v>661</v>
      </c>
      <c r="B125" s="93" t="s">
        <v>292</v>
      </c>
      <c r="C125" s="54" t="s">
        <v>293</v>
      </c>
      <c r="D125" s="55">
        <f t="shared" ref="D125:E125" si="28">SUM(D126:D127)</f>
        <v>0</v>
      </c>
      <c r="E125" s="55">
        <f t="shared" si="28"/>
        <v>33000</v>
      </c>
      <c r="F125" s="56" t="str">
        <f t="shared" si="0"/>
        <v>-</v>
      </c>
    </row>
    <row r="126" spans="1:6" ht="12.75" customHeight="1" x14ac:dyDescent="0.2">
      <c r="A126" s="57">
        <v>6614</v>
      </c>
      <c r="B126" s="93" t="s">
        <v>294</v>
      </c>
      <c r="C126" s="54" t="s">
        <v>295</v>
      </c>
      <c r="D126" s="257"/>
      <c r="E126" s="257"/>
      <c r="F126" s="56" t="str">
        <f t="shared" si="0"/>
        <v>-</v>
      </c>
    </row>
    <row r="127" spans="1:6" ht="12.75" customHeight="1" x14ac:dyDescent="0.2">
      <c r="A127" s="57">
        <v>6615</v>
      </c>
      <c r="B127" s="93" t="s">
        <v>296</v>
      </c>
      <c r="C127" s="54" t="s">
        <v>297</v>
      </c>
      <c r="D127" s="257"/>
      <c r="E127" s="257">
        <v>33000</v>
      </c>
      <c r="F127" s="56" t="str">
        <f t="shared" si="0"/>
        <v>-</v>
      </c>
    </row>
    <row r="128" spans="1:6" ht="24" x14ac:dyDescent="0.2">
      <c r="A128" s="57">
        <v>663</v>
      </c>
      <c r="B128" s="246" t="s">
        <v>298</v>
      </c>
      <c r="C128" s="54" t="s">
        <v>299</v>
      </c>
      <c r="D128" s="55">
        <f t="shared" ref="D128:E128" si="29">SUM(D129:D132)</f>
        <v>0</v>
      </c>
      <c r="E128" s="55">
        <f t="shared" si="29"/>
        <v>7000</v>
      </c>
      <c r="F128" s="56" t="str">
        <f t="shared" si="0"/>
        <v>-</v>
      </c>
    </row>
    <row r="129" spans="1:6" ht="12.75" customHeight="1" x14ac:dyDescent="0.2">
      <c r="A129" s="57">
        <v>6631</v>
      </c>
      <c r="B129" s="93" t="s">
        <v>300</v>
      </c>
      <c r="C129" s="54" t="s">
        <v>301</v>
      </c>
      <c r="D129" s="257"/>
      <c r="E129" s="257">
        <v>7000</v>
      </c>
      <c r="F129" s="56" t="str">
        <f t="shared" si="0"/>
        <v>-</v>
      </c>
    </row>
    <row r="130" spans="1:6" ht="12.75" customHeight="1" x14ac:dyDescent="0.2">
      <c r="A130" s="57">
        <v>6632</v>
      </c>
      <c r="B130" s="247" t="s">
        <v>302</v>
      </c>
      <c r="C130" s="54" t="s">
        <v>303</v>
      </c>
      <c r="D130" s="257"/>
      <c r="E130" s="257"/>
      <c r="F130" s="56" t="str">
        <f t="shared" si="0"/>
        <v>-</v>
      </c>
    </row>
    <row r="131" spans="1:6" ht="24" x14ac:dyDescent="0.2">
      <c r="A131" s="57" t="s">
        <v>304</v>
      </c>
      <c r="B131" s="247" t="s">
        <v>305</v>
      </c>
      <c r="C131" s="58" t="s">
        <v>304</v>
      </c>
      <c r="D131" s="257"/>
      <c r="E131" s="257"/>
      <c r="F131" s="56" t="str">
        <f t="shared" si="0"/>
        <v>-</v>
      </c>
    </row>
    <row r="132" spans="1:6" ht="24" x14ac:dyDescent="0.2">
      <c r="A132" s="57" t="s">
        <v>306</v>
      </c>
      <c r="B132" s="247" t="s">
        <v>307</v>
      </c>
      <c r="C132" s="58" t="s">
        <v>306</v>
      </c>
      <c r="D132" s="257"/>
      <c r="E132" s="257"/>
      <c r="F132" s="56" t="str">
        <f>IF(D132&lt;&gt;0,IF(E132/D132&gt;=100,"&gt;&gt;100",E132/D132*100),"-")</f>
        <v>-</v>
      </c>
    </row>
    <row r="133" spans="1:6" ht="24" x14ac:dyDescent="0.2">
      <c r="A133" s="57">
        <v>67</v>
      </c>
      <c r="B133" s="247" t="s">
        <v>308</v>
      </c>
      <c r="C133" s="54" t="s">
        <v>309</v>
      </c>
      <c r="D133" s="55">
        <f t="shared" ref="D133:E133" si="30">D134+D138</f>
        <v>0</v>
      </c>
      <c r="E133" s="55">
        <f t="shared" si="30"/>
        <v>0</v>
      </c>
      <c r="F133" s="56" t="str">
        <f t="shared" ref="F133:F223" si="31">IF(D133&lt;&gt;0,IF(E133/D133&gt;=100,"&gt;&gt;100",E133/D133*100),"-")</f>
        <v>-</v>
      </c>
    </row>
    <row r="134" spans="1:6" ht="24" x14ac:dyDescent="0.2">
      <c r="A134" s="57">
        <v>671</v>
      </c>
      <c r="B134" s="247" t="s">
        <v>310</v>
      </c>
      <c r="C134" s="54" t="s">
        <v>311</v>
      </c>
      <c r="D134" s="55">
        <f t="shared" ref="D134:E134" si="32">SUM(D135:D137)</f>
        <v>0</v>
      </c>
      <c r="E134" s="55">
        <f t="shared" si="32"/>
        <v>0</v>
      </c>
      <c r="F134" s="56" t="str">
        <f t="shared" si="31"/>
        <v>-</v>
      </c>
    </row>
    <row r="135" spans="1:6" ht="12.75" customHeight="1" x14ac:dyDescent="0.2">
      <c r="A135" s="57">
        <v>6711</v>
      </c>
      <c r="B135" s="91" t="s">
        <v>312</v>
      </c>
      <c r="C135" s="54" t="s">
        <v>313</v>
      </c>
      <c r="D135" s="257"/>
      <c r="E135" s="257"/>
      <c r="F135" s="56" t="str">
        <f t="shared" si="31"/>
        <v>-</v>
      </c>
    </row>
    <row r="136" spans="1:6" ht="24" x14ac:dyDescent="0.2">
      <c r="A136" s="57">
        <v>6712</v>
      </c>
      <c r="B136" s="247" t="s">
        <v>314</v>
      </c>
      <c r="C136" s="54" t="s">
        <v>315</v>
      </c>
      <c r="D136" s="257"/>
      <c r="E136" s="257"/>
      <c r="F136" s="56" t="str">
        <f t="shared" si="31"/>
        <v>-</v>
      </c>
    </row>
    <row r="137" spans="1:6" ht="24" x14ac:dyDescent="0.2">
      <c r="A137" s="57" t="s">
        <v>316</v>
      </c>
      <c r="B137" s="91" t="s">
        <v>317</v>
      </c>
      <c r="C137" s="54" t="s">
        <v>316</v>
      </c>
      <c r="D137" s="257"/>
      <c r="E137" s="257"/>
      <c r="F137" s="56" t="str">
        <f t="shared" si="31"/>
        <v>-</v>
      </c>
    </row>
    <row r="138" spans="1:6" ht="12.75" customHeight="1" x14ac:dyDescent="0.2">
      <c r="A138" s="57" t="s">
        <v>318</v>
      </c>
      <c r="B138" s="91" t="s">
        <v>319</v>
      </c>
      <c r="C138" s="54" t="s">
        <v>318</v>
      </c>
      <c r="D138" s="257"/>
      <c r="E138" s="257"/>
      <c r="F138" s="56" t="str">
        <f t="shared" si="31"/>
        <v>-</v>
      </c>
    </row>
    <row r="139" spans="1:6" ht="12.75" customHeight="1" x14ac:dyDescent="0.2">
      <c r="A139" s="57">
        <v>68</v>
      </c>
      <c r="B139" s="91" t="s">
        <v>320</v>
      </c>
      <c r="C139" s="54" t="s">
        <v>321</v>
      </c>
      <c r="D139" s="55">
        <f t="shared" ref="D139:E139" si="33">D140+D150</f>
        <v>95622</v>
      </c>
      <c r="E139" s="55">
        <f t="shared" si="33"/>
        <v>101996.92</v>
      </c>
      <c r="F139" s="56">
        <f t="shared" si="31"/>
        <v>106.66679216079982</v>
      </c>
    </row>
    <row r="140" spans="1:6" ht="12.75" customHeight="1" x14ac:dyDescent="0.2">
      <c r="A140" s="57">
        <v>681</v>
      </c>
      <c r="B140" s="91" t="s">
        <v>322</v>
      </c>
      <c r="C140" s="54" t="s">
        <v>323</v>
      </c>
      <c r="D140" s="55">
        <f t="shared" ref="D140:E140" si="34">SUM(D141:D149)</f>
        <v>0</v>
      </c>
      <c r="E140" s="55">
        <f t="shared" si="34"/>
        <v>0</v>
      </c>
      <c r="F140" s="56" t="str">
        <f t="shared" si="31"/>
        <v>-</v>
      </c>
    </row>
    <row r="141" spans="1:6" ht="12.75" customHeight="1" x14ac:dyDescent="0.2">
      <c r="A141" s="57">
        <v>6811</v>
      </c>
      <c r="B141" s="91" t="s">
        <v>324</v>
      </c>
      <c r="C141" s="54" t="s">
        <v>325</v>
      </c>
      <c r="D141" s="257"/>
      <c r="E141" s="257"/>
      <c r="F141" s="56" t="str">
        <f t="shared" si="31"/>
        <v>-</v>
      </c>
    </row>
    <row r="142" spans="1:6" ht="12.75" customHeight="1" x14ac:dyDescent="0.2">
      <c r="A142" s="57">
        <v>6812</v>
      </c>
      <c r="B142" s="91" t="s">
        <v>326</v>
      </c>
      <c r="C142" s="54" t="s">
        <v>327</v>
      </c>
      <c r="D142" s="257"/>
      <c r="E142" s="257"/>
      <c r="F142" s="56" t="str">
        <f t="shared" si="31"/>
        <v>-</v>
      </c>
    </row>
    <row r="143" spans="1:6" ht="12.75" customHeight="1" x14ac:dyDescent="0.2">
      <c r="A143" s="57">
        <v>6813</v>
      </c>
      <c r="B143" s="91" t="s">
        <v>328</v>
      </c>
      <c r="C143" s="54" t="s">
        <v>329</v>
      </c>
      <c r="D143" s="257"/>
      <c r="E143" s="257"/>
      <c r="F143" s="56" t="str">
        <f t="shared" si="31"/>
        <v>-</v>
      </c>
    </row>
    <row r="144" spans="1:6" ht="12.75" customHeight="1" x14ac:dyDescent="0.2">
      <c r="A144" s="57">
        <v>6814</v>
      </c>
      <c r="B144" s="91" t="s">
        <v>330</v>
      </c>
      <c r="C144" s="54" t="s">
        <v>331</v>
      </c>
      <c r="D144" s="257"/>
      <c r="E144" s="257"/>
      <c r="F144" s="56" t="str">
        <f t="shared" si="31"/>
        <v>-</v>
      </c>
    </row>
    <row r="145" spans="1:6" ht="12.75" customHeight="1" x14ac:dyDescent="0.2">
      <c r="A145" s="57">
        <v>6815</v>
      </c>
      <c r="B145" s="91" t="s">
        <v>332</v>
      </c>
      <c r="C145" s="54" t="s">
        <v>333</v>
      </c>
      <c r="D145" s="257"/>
      <c r="E145" s="257"/>
      <c r="F145" s="56" t="str">
        <f t="shared" si="31"/>
        <v>-</v>
      </c>
    </row>
    <row r="146" spans="1:6" ht="12.75" customHeight="1" x14ac:dyDescent="0.2">
      <c r="A146" s="57">
        <v>6816</v>
      </c>
      <c r="B146" s="91" t="s">
        <v>334</v>
      </c>
      <c r="C146" s="54" t="s">
        <v>335</v>
      </c>
      <c r="D146" s="257"/>
      <c r="E146" s="257"/>
      <c r="F146" s="56" t="str">
        <f t="shared" si="31"/>
        <v>-</v>
      </c>
    </row>
    <row r="147" spans="1:6" ht="12.75" customHeight="1" x14ac:dyDescent="0.2">
      <c r="A147" s="57">
        <v>6817</v>
      </c>
      <c r="B147" s="91" t="s">
        <v>336</v>
      </c>
      <c r="C147" s="54" t="s">
        <v>337</v>
      </c>
      <c r="D147" s="257"/>
      <c r="E147" s="257"/>
      <c r="F147" s="56" t="str">
        <f t="shared" si="31"/>
        <v>-</v>
      </c>
    </row>
    <row r="148" spans="1:6" ht="12.75" customHeight="1" x14ac:dyDescent="0.2">
      <c r="A148" s="57">
        <v>6818</v>
      </c>
      <c r="B148" s="91" t="s">
        <v>338</v>
      </c>
      <c r="C148" s="54" t="s">
        <v>339</v>
      </c>
      <c r="D148" s="257"/>
      <c r="E148" s="257"/>
      <c r="F148" s="56" t="str">
        <f t="shared" si="31"/>
        <v>-</v>
      </c>
    </row>
    <row r="149" spans="1:6" ht="12.75" customHeight="1" x14ac:dyDescent="0.2">
      <c r="A149" s="57">
        <v>6819</v>
      </c>
      <c r="B149" s="91" t="s">
        <v>340</v>
      </c>
      <c r="C149" s="54" t="s">
        <v>341</v>
      </c>
      <c r="D149" s="257"/>
      <c r="E149" s="257"/>
      <c r="F149" s="56" t="str">
        <f t="shared" si="31"/>
        <v>-</v>
      </c>
    </row>
    <row r="150" spans="1:6" ht="12.75" customHeight="1" x14ac:dyDescent="0.2">
      <c r="A150" s="57">
        <v>683</v>
      </c>
      <c r="B150" s="91" t="s">
        <v>342</v>
      </c>
      <c r="C150" s="54" t="s">
        <v>343</v>
      </c>
      <c r="D150" s="257">
        <v>95622</v>
      </c>
      <c r="E150" s="257">
        <v>101996.92</v>
      </c>
      <c r="F150" s="56">
        <f t="shared" si="31"/>
        <v>106.66679216079982</v>
      </c>
    </row>
    <row r="151" spans="1:6" ht="12.75" customHeight="1" x14ac:dyDescent="0.2">
      <c r="A151" s="57">
        <v>3</v>
      </c>
      <c r="B151" s="91" t="s">
        <v>344</v>
      </c>
      <c r="C151" s="54" t="s">
        <v>52</v>
      </c>
      <c r="D151" s="55">
        <f t="shared" ref="D151:E151" si="35">D152+D163+D196+D215+D224+D252+D263</f>
        <v>3145381</v>
      </c>
      <c r="E151" s="55">
        <f t="shared" si="35"/>
        <v>1916840.3599999999</v>
      </c>
      <c r="F151" s="56">
        <f t="shared" si="31"/>
        <v>60.941436347456786</v>
      </c>
    </row>
    <row r="152" spans="1:6" ht="12.75" customHeight="1" x14ac:dyDescent="0.2">
      <c r="A152" s="57">
        <v>31</v>
      </c>
      <c r="B152" s="91" t="s">
        <v>345</v>
      </c>
      <c r="C152" s="54" t="s">
        <v>346</v>
      </c>
      <c r="D152" s="55">
        <f t="shared" ref="D152:E152" si="36">D153+D158+D159</f>
        <v>1658674</v>
      </c>
      <c r="E152" s="55">
        <f t="shared" si="36"/>
        <v>769320.54999999993</v>
      </c>
      <c r="F152" s="56">
        <f t="shared" si="31"/>
        <v>46.38166089297836</v>
      </c>
    </row>
    <row r="153" spans="1:6" ht="12.75" customHeight="1" x14ac:dyDescent="0.2">
      <c r="A153" s="57">
        <v>311</v>
      </c>
      <c r="B153" s="91" t="s">
        <v>347</v>
      </c>
      <c r="C153" s="54" t="s">
        <v>348</v>
      </c>
      <c r="D153" s="55">
        <f t="shared" ref="D153:E153" si="37">SUM(D154:D157)</f>
        <v>1418554</v>
      </c>
      <c r="E153" s="55">
        <f t="shared" si="37"/>
        <v>647999.35</v>
      </c>
      <c r="F153" s="56">
        <f t="shared" si="31"/>
        <v>45.68027371534675</v>
      </c>
    </row>
    <row r="154" spans="1:6" ht="12.75" customHeight="1" x14ac:dyDescent="0.2">
      <c r="A154" s="57">
        <v>3111</v>
      </c>
      <c r="B154" s="91" t="s">
        <v>349</v>
      </c>
      <c r="C154" s="54" t="s">
        <v>350</v>
      </c>
      <c r="D154" s="257">
        <v>1418554</v>
      </c>
      <c r="E154" s="257">
        <v>647999.35</v>
      </c>
      <c r="F154" s="56">
        <f t="shared" si="31"/>
        <v>45.68027371534675</v>
      </c>
    </row>
    <row r="155" spans="1:6" ht="12.75" customHeight="1" x14ac:dyDescent="0.2">
      <c r="A155" s="57">
        <v>3112</v>
      </c>
      <c r="B155" s="91" t="s">
        <v>351</v>
      </c>
      <c r="C155" s="54" t="s">
        <v>352</v>
      </c>
      <c r="D155" s="257"/>
      <c r="E155" s="257"/>
      <c r="F155" s="56" t="str">
        <f t="shared" si="31"/>
        <v>-</v>
      </c>
    </row>
    <row r="156" spans="1:6" ht="12.75" customHeight="1" x14ac:dyDescent="0.2">
      <c r="A156" s="57">
        <v>3113</v>
      </c>
      <c r="B156" s="91" t="s">
        <v>353</v>
      </c>
      <c r="C156" s="54" t="s">
        <v>354</v>
      </c>
      <c r="D156" s="257"/>
      <c r="E156" s="257"/>
      <c r="F156" s="56" t="str">
        <f t="shared" si="31"/>
        <v>-</v>
      </c>
    </row>
    <row r="157" spans="1:6" ht="12.75" customHeight="1" x14ac:dyDescent="0.2">
      <c r="A157" s="57">
        <v>3114</v>
      </c>
      <c r="B157" s="91" t="s">
        <v>355</v>
      </c>
      <c r="C157" s="54" t="s">
        <v>356</v>
      </c>
      <c r="D157" s="257"/>
      <c r="E157" s="257"/>
      <c r="F157" s="56" t="str">
        <f t="shared" si="31"/>
        <v>-</v>
      </c>
    </row>
    <row r="158" spans="1:6" ht="12.75" customHeight="1" x14ac:dyDescent="0.2">
      <c r="A158" s="57">
        <v>312</v>
      </c>
      <c r="B158" s="91" t="s">
        <v>357</v>
      </c>
      <c r="C158" s="54" t="s">
        <v>358</v>
      </c>
      <c r="D158" s="257">
        <v>16250</v>
      </c>
      <c r="E158" s="257">
        <v>25951.62</v>
      </c>
      <c r="F158" s="56">
        <f t="shared" si="31"/>
        <v>159.70227692307694</v>
      </c>
    </row>
    <row r="159" spans="1:6" ht="12.75" customHeight="1" x14ac:dyDescent="0.2">
      <c r="A159" s="57">
        <v>313</v>
      </c>
      <c r="B159" s="91" t="s">
        <v>359</v>
      </c>
      <c r="C159" s="54" t="s">
        <v>360</v>
      </c>
      <c r="D159" s="55">
        <f t="shared" ref="D159:E159" si="38">SUM(D160:D162)</f>
        <v>223870</v>
      </c>
      <c r="E159" s="55">
        <f t="shared" si="38"/>
        <v>95369.58</v>
      </c>
      <c r="F159" s="56">
        <f t="shared" si="31"/>
        <v>42.600428820297495</v>
      </c>
    </row>
    <row r="160" spans="1:6" ht="12.75" customHeight="1" x14ac:dyDescent="0.2">
      <c r="A160" s="57">
        <v>3131</v>
      </c>
      <c r="B160" s="91" t="s">
        <v>138</v>
      </c>
      <c r="C160" s="54" t="s">
        <v>361</v>
      </c>
      <c r="D160" s="257"/>
      <c r="E160" s="257"/>
      <c r="F160" s="56" t="str">
        <f t="shared" si="31"/>
        <v>-</v>
      </c>
    </row>
    <row r="161" spans="1:6" ht="12.75" customHeight="1" x14ac:dyDescent="0.2">
      <c r="A161" s="57">
        <v>3132</v>
      </c>
      <c r="B161" s="91" t="s">
        <v>362</v>
      </c>
      <c r="C161" s="54" t="s">
        <v>363</v>
      </c>
      <c r="D161" s="257">
        <v>223870</v>
      </c>
      <c r="E161" s="257">
        <v>95369.58</v>
      </c>
      <c r="F161" s="56">
        <f t="shared" si="31"/>
        <v>42.600428820297495</v>
      </c>
    </row>
    <row r="162" spans="1:6" ht="12.75" customHeight="1" x14ac:dyDescent="0.2">
      <c r="A162" s="57">
        <v>3133</v>
      </c>
      <c r="B162" s="91" t="s">
        <v>364</v>
      </c>
      <c r="C162" s="54" t="s">
        <v>365</v>
      </c>
      <c r="D162" s="257"/>
      <c r="E162" s="257"/>
      <c r="F162" s="56" t="str">
        <f t="shared" si="31"/>
        <v>-</v>
      </c>
    </row>
    <row r="163" spans="1:6" ht="12.75" customHeight="1" x14ac:dyDescent="0.2">
      <c r="A163" s="57">
        <v>32</v>
      </c>
      <c r="B163" s="91" t="s">
        <v>366</v>
      </c>
      <c r="C163" s="54" t="s">
        <v>367</v>
      </c>
      <c r="D163" s="55">
        <f t="shared" ref="D163:E163" si="39">D164+D169+D177+D187+D188</f>
        <v>885175</v>
      </c>
      <c r="E163" s="55">
        <f t="shared" si="39"/>
        <v>617235.64</v>
      </c>
      <c r="F163" s="56">
        <f t="shared" si="31"/>
        <v>69.730351625384813</v>
      </c>
    </row>
    <row r="164" spans="1:6" ht="12.75" customHeight="1" x14ac:dyDescent="0.2">
      <c r="A164" s="57">
        <v>321</v>
      </c>
      <c r="B164" s="91" t="s">
        <v>368</v>
      </c>
      <c r="C164" s="54" t="s">
        <v>369</v>
      </c>
      <c r="D164" s="55">
        <f t="shared" ref="D164:E164" si="40">SUM(D165:D168)</f>
        <v>29797</v>
      </c>
      <c r="E164" s="55">
        <f t="shared" si="40"/>
        <v>54226.82</v>
      </c>
      <c r="F164" s="56">
        <f t="shared" si="31"/>
        <v>181.98751552169682</v>
      </c>
    </row>
    <row r="165" spans="1:6" ht="12.75" customHeight="1" x14ac:dyDescent="0.2">
      <c r="A165" s="57">
        <v>3211</v>
      </c>
      <c r="B165" s="91" t="s">
        <v>370</v>
      </c>
      <c r="C165" s="54" t="s">
        <v>371</v>
      </c>
      <c r="D165" s="257">
        <v>2438</v>
      </c>
      <c r="E165" s="257">
        <v>13197.96</v>
      </c>
      <c r="F165" s="56">
        <f t="shared" si="31"/>
        <v>541.34372436423291</v>
      </c>
    </row>
    <row r="166" spans="1:6" ht="12.75" customHeight="1" x14ac:dyDescent="0.2">
      <c r="A166" s="57">
        <v>3212</v>
      </c>
      <c r="B166" s="91" t="s">
        <v>372</v>
      </c>
      <c r="C166" s="54" t="s">
        <v>373</v>
      </c>
      <c r="D166" s="257">
        <v>11200</v>
      </c>
      <c r="E166" s="257">
        <v>10278.56</v>
      </c>
      <c r="F166" s="56">
        <f t="shared" si="31"/>
        <v>91.772857142857134</v>
      </c>
    </row>
    <row r="167" spans="1:6" ht="12.75" customHeight="1" x14ac:dyDescent="0.2">
      <c r="A167" s="57">
        <v>3213</v>
      </c>
      <c r="B167" s="91" t="s">
        <v>374</v>
      </c>
      <c r="C167" s="54" t="s">
        <v>375</v>
      </c>
      <c r="D167" s="257">
        <v>11637</v>
      </c>
      <c r="E167" s="257">
        <v>27752.5</v>
      </c>
      <c r="F167" s="56">
        <f t="shared" si="31"/>
        <v>238.48500472630403</v>
      </c>
    </row>
    <row r="168" spans="1:6" ht="12.75" customHeight="1" x14ac:dyDescent="0.2">
      <c r="A168" s="57">
        <v>3214</v>
      </c>
      <c r="B168" s="91" t="s">
        <v>376</v>
      </c>
      <c r="C168" s="54" t="s">
        <v>377</v>
      </c>
      <c r="D168" s="257">
        <v>4522</v>
      </c>
      <c r="E168" s="257">
        <v>2997.8</v>
      </c>
      <c r="F168" s="56">
        <f t="shared" si="31"/>
        <v>66.293675364882802</v>
      </c>
    </row>
    <row r="169" spans="1:6" ht="12.75" customHeight="1" x14ac:dyDescent="0.2">
      <c r="A169" s="57">
        <v>322</v>
      </c>
      <c r="B169" s="91" t="s">
        <v>378</v>
      </c>
      <c r="C169" s="54" t="s">
        <v>379</v>
      </c>
      <c r="D169" s="55">
        <f t="shared" ref="D169:E169" si="41">SUM(D170:D176)</f>
        <v>217340</v>
      </c>
      <c r="E169" s="55">
        <f t="shared" si="41"/>
        <v>208058.42</v>
      </c>
      <c r="F169" s="56">
        <f t="shared" si="31"/>
        <v>95.7294653538235</v>
      </c>
    </row>
    <row r="170" spans="1:6" ht="12.75" customHeight="1" x14ac:dyDescent="0.2">
      <c r="A170" s="57">
        <v>3221</v>
      </c>
      <c r="B170" s="91" t="s">
        <v>380</v>
      </c>
      <c r="C170" s="54" t="s">
        <v>381</v>
      </c>
      <c r="D170" s="257">
        <v>49935</v>
      </c>
      <c r="E170" s="257">
        <v>6143.25</v>
      </c>
      <c r="F170" s="56">
        <f t="shared" si="31"/>
        <v>12.302493241213577</v>
      </c>
    </row>
    <row r="171" spans="1:6" ht="12.75" customHeight="1" x14ac:dyDescent="0.2">
      <c r="A171" s="57">
        <v>3222</v>
      </c>
      <c r="B171" s="91" t="s">
        <v>382</v>
      </c>
      <c r="C171" s="54" t="s">
        <v>383</v>
      </c>
      <c r="D171" s="257">
        <v>24542</v>
      </c>
      <c r="E171" s="257">
        <v>4523.32</v>
      </c>
      <c r="F171" s="56">
        <f t="shared" si="31"/>
        <v>18.430934724146361</v>
      </c>
    </row>
    <row r="172" spans="1:6" ht="12.75" customHeight="1" x14ac:dyDescent="0.2">
      <c r="A172" s="57">
        <v>3223</v>
      </c>
      <c r="B172" s="91" t="s">
        <v>384</v>
      </c>
      <c r="C172" s="54" t="s">
        <v>385</v>
      </c>
      <c r="D172" s="257">
        <v>115671</v>
      </c>
      <c r="E172" s="257">
        <v>163939.42000000001</v>
      </c>
      <c r="F172" s="56">
        <f t="shared" si="31"/>
        <v>141.72905914187655</v>
      </c>
    </row>
    <row r="173" spans="1:6" ht="12.75" customHeight="1" x14ac:dyDescent="0.2">
      <c r="A173" s="57">
        <v>3224</v>
      </c>
      <c r="B173" s="91" t="s">
        <v>386</v>
      </c>
      <c r="C173" s="54" t="s">
        <v>387</v>
      </c>
      <c r="D173" s="257">
        <v>10168</v>
      </c>
      <c r="E173" s="257">
        <v>21740.03</v>
      </c>
      <c r="F173" s="56">
        <f t="shared" si="31"/>
        <v>213.80832022029898</v>
      </c>
    </row>
    <row r="174" spans="1:6" ht="12.75" customHeight="1" x14ac:dyDescent="0.2">
      <c r="A174" s="57">
        <v>3225</v>
      </c>
      <c r="B174" s="91" t="s">
        <v>388</v>
      </c>
      <c r="C174" s="54" t="s">
        <v>389</v>
      </c>
      <c r="D174" s="257">
        <v>13932</v>
      </c>
      <c r="E174" s="257">
        <v>7096.15</v>
      </c>
      <c r="F174" s="56">
        <f t="shared" si="31"/>
        <v>50.934180304335342</v>
      </c>
    </row>
    <row r="175" spans="1:6" ht="12.75" customHeight="1" x14ac:dyDescent="0.2">
      <c r="A175" s="57">
        <v>3226</v>
      </c>
      <c r="B175" s="91" t="s">
        <v>390</v>
      </c>
      <c r="C175" s="54" t="s">
        <v>391</v>
      </c>
      <c r="D175" s="257"/>
      <c r="E175" s="257"/>
      <c r="F175" s="56" t="str">
        <f t="shared" si="31"/>
        <v>-</v>
      </c>
    </row>
    <row r="176" spans="1:6" ht="12.75" customHeight="1" x14ac:dyDescent="0.2">
      <c r="A176" s="57">
        <v>3227</v>
      </c>
      <c r="B176" s="91" t="s">
        <v>392</v>
      </c>
      <c r="C176" s="54" t="s">
        <v>393</v>
      </c>
      <c r="D176" s="257">
        <v>3092</v>
      </c>
      <c r="E176" s="257">
        <v>4616.25</v>
      </c>
      <c r="F176" s="56">
        <f t="shared" si="31"/>
        <v>149.29657179818886</v>
      </c>
    </row>
    <row r="177" spans="1:6" ht="12.75" customHeight="1" x14ac:dyDescent="0.2">
      <c r="A177" s="57">
        <v>323</v>
      </c>
      <c r="B177" s="91" t="s">
        <v>394</v>
      </c>
      <c r="C177" s="54" t="s">
        <v>395</v>
      </c>
      <c r="D177" s="55">
        <f t="shared" ref="D177:E177" si="42">SUM(D178:D186)</f>
        <v>448880</v>
      </c>
      <c r="E177" s="55">
        <f t="shared" si="42"/>
        <v>257883.21000000002</v>
      </c>
      <c r="F177" s="56">
        <f t="shared" si="31"/>
        <v>57.450367581536277</v>
      </c>
    </row>
    <row r="178" spans="1:6" ht="12.75" customHeight="1" x14ac:dyDescent="0.2">
      <c r="A178" s="57">
        <v>3231</v>
      </c>
      <c r="B178" s="91" t="s">
        <v>396</v>
      </c>
      <c r="C178" s="54" t="s">
        <v>397</v>
      </c>
      <c r="D178" s="257">
        <v>23288</v>
      </c>
      <c r="E178" s="257">
        <v>23731.9</v>
      </c>
      <c r="F178" s="56">
        <f t="shared" si="31"/>
        <v>101.90613191343181</v>
      </c>
    </row>
    <row r="179" spans="1:6" ht="12.75" customHeight="1" x14ac:dyDescent="0.2">
      <c r="A179" s="57">
        <v>3232</v>
      </c>
      <c r="B179" s="91" t="s">
        <v>398</v>
      </c>
      <c r="C179" s="54" t="s">
        <v>399</v>
      </c>
      <c r="D179" s="257">
        <v>41333</v>
      </c>
      <c r="E179" s="257">
        <v>44017.71</v>
      </c>
      <c r="F179" s="56">
        <f t="shared" si="31"/>
        <v>106.49531851063314</v>
      </c>
    </row>
    <row r="180" spans="1:6" ht="12.75" customHeight="1" x14ac:dyDescent="0.2">
      <c r="A180" s="57">
        <v>3233</v>
      </c>
      <c r="B180" s="91" t="s">
        <v>400</v>
      </c>
      <c r="C180" s="54" t="s">
        <v>401</v>
      </c>
      <c r="D180" s="257">
        <v>35866</v>
      </c>
      <c r="E180" s="257">
        <v>20416.5</v>
      </c>
      <c r="F180" s="56">
        <f t="shared" si="31"/>
        <v>56.924385211621029</v>
      </c>
    </row>
    <row r="181" spans="1:6" ht="12.75" customHeight="1" x14ac:dyDescent="0.2">
      <c r="A181" s="57">
        <v>3234</v>
      </c>
      <c r="B181" s="91" t="s">
        <v>402</v>
      </c>
      <c r="C181" s="54" t="s">
        <v>403</v>
      </c>
      <c r="D181" s="257">
        <v>50229</v>
      </c>
      <c r="E181" s="257">
        <v>18527.009999999998</v>
      </c>
      <c r="F181" s="56">
        <f t="shared" si="31"/>
        <v>36.885086304724354</v>
      </c>
    </row>
    <row r="182" spans="1:6" ht="12.75" customHeight="1" x14ac:dyDescent="0.2">
      <c r="A182" s="57">
        <v>3235</v>
      </c>
      <c r="B182" s="91" t="s">
        <v>404</v>
      </c>
      <c r="C182" s="54" t="s">
        <v>405</v>
      </c>
      <c r="D182" s="257"/>
      <c r="E182" s="257"/>
      <c r="F182" s="56" t="str">
        <f t="shared" si="31"/>
        <v>-</v>
      </c>
    </row>
    <row r="183" spans="1:6" ht="12.75" customHeight="1" x14ac:dyDescent="0.2">
      <c r="A183" s="57">
        <v>3236</v>
      </c>
      <c r="B183" s="91" t="s">
        <v>406</v>
      </c>
      <c r="C183" s="54" t="s">
        <v>407</v>
      </c>
      <c r="D183" s="257">
        <v>17560</v>
      </c>
      <c r="E183" s="257">
        <v>1175</v>
      </c>
      <c r="F183" s="56">
        <f t="shared" si="31"/>
        <v>6.691343963553531</v>
      </c>
    </row>
    <row r="184" spans="1:6" ht="12.75" customHeight="1" x14ac:dyDescent="0.2">
      <c r="A184" s="57">
        <v>3237</v>
      </c>
      <c r="B184" s="91" t="s">
        <v>408</v>
      </c>
      <c r="C184" s="54" t="s">
        <v>409</v>
      </c>
      <c r="D184" s="257">
        <v>45398</v>
      </c>
      <c r="E184" s="257">
        <v>88558.01</v>
      </c>
      <c r="F184" s="56">
        <f t="shared" si="31"/>
        <v>195.07028944006345</v>
      </c>
    </row>
    <row r="185" spans="1:6" ht="12.75" customHeight="1" x14ac:dyDescent="0.2">
      <c r="A185" s="57">
        <v>3238</v>
      </c>
      <c r="B185" s="91" t="s">
        <v>410</v>
      </c>
      <c r="C185" s="54" t="s">
        <v>411</v>
      </c>
      <c r="D185" s="257">
        <v>7727</v>
      </c>
      <c r="E185" s="257">
        <v>9272.2800000000007</v>
      </c>
      <c r="F185" s="56">
        <f t="shared" si="31"/>
        <v>119.99844700401192</v>
      </c>
    </row>
    <row r="186" spans="1:6" ht="12.75" customHeight="1" x14ac:dyDescent="0.2">
      <c r="A186" s="57">
        <v>3239</v>
      </c>
      <c r="B186" s="91" t="s">
        <v>412</v>
      </c>
      <c r="C186" s="54" t="s">
        <v>413</v>
      </c>
      <c r="D186" s="257">
        <v>227479</v>
      </c>
      <c r="E186" s="257">
        <v>52184.800000000003</v>
      </c>
      <c r="F186" s="56">
        <f t="shared" si="31"/>
        <v>22.940491210177644</v>
      </c>
    </row>
    <row r="187" spans="1:6" ht="12.75" customHeight="1" x14ac:dyDescent="0.2">
      <c r="A187" s="57">
        <v>324</v>
      </c>
      <c r="B187" s="91" t="s">
        <v>414</v>
      </c>
      <c r="C187" s="54" t="s">
        <v>415</v>
      </c>
      <c r="D187" s="257"/>
      <c r="E187" s="257"/>
      <c r="F187" s="56" t="str">
        <f t="shared" si="31"/>
        <v>-</v>
      </c>
    </row>
    <row r="188" spans="1:6" ht="12.75" customHeight="1" x14ac:dyDescent="0.2">
      <c r="A188" s="57">
        <v>329</v>
      </c>
      <c r="B188" s="91" t="s">
        <v>416</v>
      </c>
      <c r="C188" s="54" t="s">
        <v>417</v>
      </c>
      <c r="D188" s="55">
        <f t="shared" ref="D188:E188" si="43">SUM(D189:D195)</f>
        <v>189158</v>
      </c>
      <c r="E188" s="55">
        <f t="shared" si="43"/>
        <v>97067.19</v>
      </c>
      <c r="F188" s="56">
        <f t="shared" si="31"/>
        <v>51.315402996436845</v>
      </c>
    </row>
    <row r="189" spans="1:6" ht="12.75" customHeight="1" x14ac:dyDescent="0.2">
      <c r="A189" s="57">
        <v>3291</v>
      </c>
      <c r="B189" s="247" t="s">
        <v>418</v>
      </c>
      <c r="C189" s="54" t="s">
        <v>419</v>
      </c>
      <c r="D189" s="257">
        <v>38337</v>
      </c>
      <c r="E189" s="257">
        <v>38021.440000000002</v>
      </c>
      <c r="F189" s="56">
        <f t="shared" si="31"/>
        <v>99.176878733338555</v>
      </c>
    </row>
    <row r="190" spans="1:6" ht="12.75" customHeight="1" x14ac:dyDescent="0.2">
      <c r="A190" s="57">
        <v>3292</v>
      </c>
      <c r="B190" s="91" t="s">
        <v>420</v>
      </c>
      <c r="C190" s="54" t="s">
        <v>421</v>
      </c>
      <c r="D190" s="257">
        <v>3950</v>
      </c>
      <c r="E190" s="257"/>
      <c r="F190" s="56">
        <f t="shared" si="31"/>
        <v>0</v>
      </c>
    </row>
    <row r="191" spans="1:6" ht="12.75" customHeight="1" x14ac:dyDescent="0.2">
      <c r="A191" s="57">
        <v>3293</v>
      </c>
      <c r="B191" s="91" t="s">
        <v>422</v>
      </c>
      <c r="C191" s="54" t="s">
        <v>423</v>
      </c>
      <c r="D191" s="257">
        <v>22876</v>
      </c>
      <c r="E191" s="257">
        <v>12071.98</v>
      </c>
      <c r="F191" s="56">
        <f t="shared" si="31"/>
        <v>52.771376114705369</v>
      </c>
    </row>
    <row r="192" spans="1:6" ht="12.75" customHeight="1" x14ac:dyDescent="0.2">
      <c r="A192" s="57">
        <v>3294</v>
      </c>
      <c r="B192" s="91" t="s">
        <v>424</v>
      </c>
      <c r="C192" s="54" t="s">
        <v>425</v>
      </c>
      <c r="D192" s="257">
        <v>1645</v>
      </c>
      <c r="E192" s="257">
        <v>1655.54</v>
      </c>
      <c r="F192" s="56">
        <f t="shared" si="31"/>
        <v>100.64072948328267</v>
      </c>
    </row>
    <row r="193" spans="1:6" ht="12.75" customHeight="1" x14ac:dyDescent="0.2">
      <c r="A193" s="57">
        <v>3295</v>
      </c>
      <c r="B193" s="91" t="s">
        <v>426</v>
      </c>
      <c r="C193" s="54" t="s">
        <v>427</v>
      </c>
      <c r="D193" s="257">
        <v>13814</v>
      </c>
      <c r="E193" s="257">
        <v>2293.31</v>
      </c>
      <c r="F193" s="56">
        <f t="shared" si="31"/>
        <v>16.601346460112929</v>
      </c>
    </row>
    <row r="194" spans="1:6" ht="12.75" customHeight="1" x14ac:dyDescent="0.2">
      <c r="A194" s="57" t="s">
        <v>428</v>
      </c>
      <c r="B194" s="91" t="s">
        <v>429</v>
      </c>
      <c r="C194" s="54" t="s">
        <v>428</v>
      </c>
      <c r="D194" s="257"/>
      <c r="E194" s="257"/>
      <c r="F194" s="56" t="str">
        <f t="shared" si="31"/>
        <v>-</v>
      </c>
    </row>
    <row r="195" spans="1:6" ht="12.75" customHeight="1" x14ac:dyDescent="0.2">
      <c r="A195" s="57">
        <v>3299</v>
      </c>
      <c r="B195" s="91" t="s">
        <v>430</v>
      </c>
      <c r="C195" s="54" t="s">
        <v>431</v>
      </c>
      <c r="D195" s="257">
        <v>108536</v>
      </c>
      <c r="E195" s="257">
        <v>43024.92</v>
      </c>
      <c r="F195" s="56">
        <f t="shared" si="31"/>
        <v>39.641151323063312</v>
      </c>
    </row>
    <row r="196" spans="1:6" ht="12.75" customHeight="1" x14ac:dyDescent="0.2">
      <c r="A196" s="57">
        <v>34</v>
      </c>
      <c r="B196" s="247" t="s">
        <v>432</v>
      </c>
      <c r="C196" s="54" t="s">
        <v>433</v>
      </c>
      <c r="D196" s="55">
        <f t="shared" ref="D196:E196" si="44">D197+D202+D210</f>
        <v>71716</v>
      </c>
      <c r="E196" s="55">
        <f t="shared" si="44"/>
        <v>48039.75</v>
      </c>
      <c r="F196" s="56">
        <f t="shared" si="31"/>
        <v>66.986097941881866</v>
      </c>
    </row>
    <row r="197" spans="1:6" ht="12.75" customHeight="1" x14ac:dyDescent="0.2">
      <c r="A197" s="57">
        <v>341</v>
      </c>
      <c r="B197" s="91" t="s">
        <v>434</v>
      </c>
      <c r="C197" s="54" t="s">
        <v>435</v>
      </c>
      <c r="D197" s="55">
        <f t="shared" ref="D197:E197" si="45">SUM(D198:D201)</f>
        <v>0</v>
      </c>
      <c r="E197" s="55">
        <f t="shared" si="45"/>
        <v>0</v>
      </c>
      <c r="F197" s="56" t="str">
        <f t="shared" si="31"/>
        <v>-</v>
      </c>
    </row>
    <row r="198" spans="1:6" ht="12.75" customHeight="1" x14ac:dyDescent="0.2">
      <c r="A198" s="57">
        <v>3411</v>
      </c>
      <c r="B198" s="91" t="s">
        <v>436</v>
      </c>
      <c r="C198" s="54" t="s">
        <v>437</v>
      </c>
      <c r="D198" s="257"/>
      <c r="E198" s="257"/>
      <c r="F198" s="56" t="str">
        <f t="shared" si="31"/>
        <v>-</v>
      </c>
    </row>
    <row r="199" spans="1:6" ht="12.75" customHeight="1" x14ac:dyDescent="0.2">
      <c r="A199" s="57">
        <v>3412</v>
      </c>
      <c r="B199" s="91" t="s">
        <v>438</v>
      </c>
      <c r="C199" s="54" t="s">
        <v>439</v>
      </c>
      <c r="D199" s="257"/>
      <c r="E199" s="257"/>
      <c r="F199" s="56" t="str">
        <f t="shared" si="31"/>
        <v>-</v>
      </c>
    </row>
    <row r="200" spans="1:6" ht="12.75" customHeight="1" x14ac:dyDescent="0.2">
      <c r="A200" s="57">
        <v>3413</v>
      </c>
      <c r="B200" s="91" t="s">
        <v>440</v>
      </c>
      <c r="C200" s="54" t="s">
        <v>441</v>
      </c>
      <c r="D200" s="257"/>
      <c r="E200" s="257"/>
      <c r="F200" s="56" t="str">
        <f t="shared" si="31"/>
        <v>-</v>
      </c>
    </row>
    <row r="201" spans="1:6" ht="12.75" customHeight="1" x14ac:dyDescent="0.2">
      <c r="A201" s="57">
        <v>3419</v>
      </c>
      <c r="B201" s="91" t="s">
        <v>442</v>
      </c>
      <c r="C201" s="54" t="s">
        <v>443</v>
      </c>
      <c r="D201" s="257"/>
      <c r="E201" s="257"/>
      <c r="F201" s="56" t="str">
        <f t="shared" si="31"/>
        <v>-</v>
      </c>
    </row>
    <row r="202" spans="1:6" ht="12.75" customHeight="1" x14ac:dyDescent="0.2">
      <c r="A202" s="57">
        <v>342</v>
      </c>
      <c r="B202" s="91" t="s">
        <v>444</v>
      </c>
      <c r="C202" s="54" t="s">
        <v>445</v>
      </c>
      <c r="D202" s="55">
        <f t="shared" ref="D202:E202" si="46">SUM(D203:D209)</f>
        <v>214</v>
      </c>
      <c r="E202" s="55">
        <f t="shared" si="46"/>
        <v>0</v>
      </c>
      <c r="F202" s="56">
        <f t="shared" si="31"/>
        <v>0</v>
      </c>
    </row>
    <row r="203" spans="1:6" ht="24" x14ac:dyDescent="0.2">
      <c r="A203" s="57">
        <v>3421</v>
      </c>
      <c r="B203" s="91" t="s">
        <v>446</v>
      </c>
      <c r="C203" s="54" t="s">
        <v>447</v>
      </c>
      <c r="D203" s="257"/>
      <c r="E203" s="257"/>
      <c r="F203" s="56" t="str">
        <f t="shared" si="31"/>
        <v>-</v>
      </c>
    </row>
    <row r="204" spans="1:6" ht="24" x14ac:dyDescent="0.2">
      <c r="A204" s="57">
        <v>3422</v>
      </c>
      <c r="B204" s="247" t="s">
        <v>448</v>
      </c>
      <c r="C204" s="54" t="s">
        <v>449</v>
      </c>
      <c r="D204" s="257">
        <v>214</v>
      </c>
      <c r="E204" s="257"/>
      <c r="F204" s="56">
        <f t="shared" si="31"/>
        <v>0</v>
      </c>
    </row>
    <row r="205" spans="1:6" ht="24" x14ac:dyDescent="0.2">
      <c r="A205" s="57">
        <v>3423</v>
      </c>
      <c r="B205" s="247" t="s">
        <v>450</v>
      </c>
      <c r="C205" s="54" t="s">
        <v>451</v>
      </c>
      <c r="D205" s="257"/>
      <c r="E205" s="257"/>
      <c r="F205" s="56" t="str">
        <f t="shared" si="31"/>
        <v>-</v>
      </c>
    </row>
    <row r="206" spans="1:6" ht="12.75" customHeight="1" x14ac:dyDescent="0.2">
      <c r="A206" s="57">
        <v>3425</v>
      </c>
      <c r="B206" s="91" t="s">
        <v>452</v>
      </c>
      <c r="C206" s="54" t="s">
        <v>453</v>
      </c>
      <c r="D206" s="257"/>
      <c r="E206" s="257"/>
      <c r="F206" s="56" t="str">
        <f t="shared" si="31"/>
        <v>-</v>
      </c>
    </row>
    <row r="207" spans="1:6" ht="12.75" customHeight="1" x14ac:dyDescent="0.2">
      <c r="A207" s="57">
        <v>3426</v>
      </c>
      <c r="B207" s="91" t="s">
        <v>454</v>
      </c>
      <c r="C207" s="54" t="s">
        <v>455</v>
      </c>
      <c r="D207" s="257"/>
      <c r="E207" s="257"/>
      <c r="F207" s="56" t="str">
        <f t="shared" si="31"/>
        <v>-</v>
      </c>
    </row>
    <row r="208" spans="1:6" ht="24" x14ac:dyDescent="0.2">
      <c r="A208" s="57">
        <v>3427</v>
      </c>
      <c r="B208" s="91" t="s">
        <v>456</v>
      </c>
      <c r="C208" s="54" t="s">
        <v>457</v>
      </c>
      <c r="D208" s="257"/>
      <c r="E208" s="257"/>
      <c r="F208" s="56" t="str">
        <f t="shared" si="31"/>
        <v>-</v>
      </c>
    </row>
    <row r="209" spans="1:6" ht="12.75" customHeight="1" x14ac:dyDescent="0.2">
      <c r="A209" s="57">
        <v>3428</v>
      </c>
      <c r="B209" s="91" t="s">
        <v>458</v>
      </c>
      <c r="C209" s="54" t="s">
        <v>459</v>
      </c>
      <c r="D209" s="257"/>
      <c r="E209" s="257"/>
      <c r="F209" s="56" t="str">
        <f t="shared" si="31"/>
        <v>-</v>
      </c>
    </row>
    <row r="210" spans="1:6" ht="12.75" customHeight="1" x14ac:dyDescent="0.2">
      <c r="A210" s="57">
        <v>343</v>
      </c>
      <c r="B210" s="91" t="s">
        <v>460</v>
      </c>
      <c r="C210" s="54" t="s">
        <v>461</v>
      </c>
      <c r="D210" s="55">
        <f t="shared" ref="D210:E210" si="47">SUM(D211:D214)</f>
        <v>71502</v>
      </c>
      <c r="E210" s="55">
        <f t="shared" si="47"/>
        <v>48039.75</v>
      </c>
      <c r="F210" s="56">
        <f t="shared" si="31"/>
        <v>67.186582193505075</v>
      </c>
    </row>
    <row r="211" spans="1:6" ht="12.75" customHeight="1" x14ac:dyDescent="0.2">
      <c r="A211" s="57">
        <v>3431</v>
      </c>
      <c r="B211" s="247" t="s">
        <v>462</v>
      </c>
      <c r="C211" s="54" t="s">
        <v>463</v>
      </c>
      <c r="D211" s="257">
        <v>25266</v>
      </c>
      <c r="E211" s="257">
        <v>29409.17</v>
      </c>
      <c r="F211" s="56">
        <f t="shared" si="31"/>
        <v>116.39820311881579</v>
      </c>
    </row>
    <row r="212" spans="1:6" ht="12.75" customHeight="1" x14ac:dyDescent="0.2">
      <c r="A212" s="57">
        <v>3432</v>
      </c>
      <c r="B212" s="91" t="s">
        <v>464</v>
      </c>
      <c r="C212" s="54" t="s">
        <v>465</v>
      </c>
      <c r="D212" s="257"/>
      <c r="E212" s="257"/>
      <c r="F212" s="56" t="str">
        <f t="shared" si="31"/>
        <v>-</v>
      </c>
    </row>
    <row r="213" spans="1:6" ht="12.75" customHeight="1" x14ac:dyDescent="0.2">
      <c r="A213" s="57">
        <v>3433</v>
      </c>
      <c r="B213" s="91" t="s">
        <v>466</v>
      </c>
      <c r="C213" s="54" t="s">
        <v>467</v>
      </c>
      <c r="D213" s="257"/>
      <c r="E213" s="257"/>
      <c r="F213" s="56" t="str">
        <f t="shared" si="31"/>
        <v>-</v>
      </c>
    </row>
    <row r="214" spans="1:6" ht="12.75" customHeight="1" x14ac:dyDescent="0.2">
      <c r="A214" s="57">
        <v>3434</v>
      </c>
      <c r="B214" s="91" t="s">
        <v>468</v>
      </c>
      <c r="C214" s="54" t="s">
        <v>469</v>
      </c>
      <c r="D214" s="257">
        <v>46236</v>
      </c>
      <c r="E214" s="257">
        <v>18630.580000000002</v>
      </c>
      <c r="F214" s="56">
        <f t="shared" si="31"/>
        <v>40.294532398996459</v>
      </c>
    </row>
    <row r="215" spans="1:6" ht="12.75" customHeight="1" x14ac:dyDescent="0.2">
      <c r="A215" s="57">
        <v>35</v>
      </c>
      <c r="B215" s="91" t="s">
        <v>470</v>
      </c>
      <c r="C215" s="54" t="s">
        <v>471</v>
      </c>
      <c r="D215" s="55">
        <f t="shared" ref="D215:E215" si="48">D216+D219+D223</f>
        <v>2585</v>
      </c>
      <c r="E215" s="55">
        <f t="shared" si="48"/>
        <v>31241.25</v>
      </c>
      <c r="F215" s="56">
        <f t="shared" si="31"/>
        <v>1208.5589941972921</v>
      </c>
    </row>
    <row r="216" spans="1:6" ht="12.75" customHeight="1" x14ac:dyDescent="0.2">
      <c r="A216" s="57">
        <v>351</v>
      </c>
      <c r="B216" s="91" t="s">
        <v>472</v>
      </c>
      <c r="C216" s="54" t="s">
        <v>473</v>
      </c>
      <c r="D216" s="55">
        <f t="shared" ref="D216:E216" si="49">SUM(D217:D218)</f>
        <v>0</v>
      </c>
      <c r="E216" s="55">
        <f t="shared" si="49"/>
        <v>0</v>
      </c>
      <c r="F216" s="56" t="str">
        <f t="shared" si="31"/>
        <v>-</v>
      </c>
    </row>
    <row r="217" spans="1:6" ht="12.75" customHeight="1" x14ac:dyDescent="0.2">
      <c r="A217" s="57">
        <v>3511</v>
      </c>
      <c r="B217" s="91" t="s">
        <v>474</v>
      </c>
      <c r="C217" s="54" t="s">
        <v>475</v>
      </c>
      <c r="D217" s="257"/>
      <c r="E217" s="257"/>
      <c r="F217" s="56" t="str">
        <f t="shared" si="31"/>
        <v>-</v>
      </c>
    </row>
    <row r="218" spans="1:6" ht="12.75" customHeight="1" x14ac:dyDescent="0.2">
      <c r="A218" s="57">
        <v>3512</v>
      </c>
      <c r="B218" s="91" t="s">
        <v>476</v>
      </c>
      <c r="C218" s="54" t="s">
        <v>477</v>
      </c>
      <c r="D218" s="257"/>
      <c r="E218" s="257"/>
      <c r="F218" s="56" t="str">
        <f t="shared" si="31"/>
        <v>-</v>
      </c>
    </row>
    <row r="219" spans="1:6" ht="24" x14ac:dyDescent="0.2">
      <c r="A219" s="57">
        <v>352</v>
      </c>
      <c r="B219" s="91" t="s">
        <v>478</v>
      </c>
      <c r="C219" s="54" t="s">
        <v>479</v>
      </c>
      <c r="D219" s="55">
        <f t="shared" ref="D219:E219" si="50">SUM(D220:D222)</f>
        <v>2585</v>
      </c>
      <c r="E219" s="55">
        <f t="shared" si="50"/>
        <v>31241.25</v>
      </c>
      <c r="F219" s="56">
        <f t="shared" si="31"/>
        <v>1208.5589941972921</v>
      </c>
    </row>
    <row r="220" spans="1:6" ht="12.75" customHeight="1" x14ac:dyDescent="0.2">
      <c r="A220" s="57">
        <v>3521</v>
      </c>
      <c r="B220" s="91" t="s">
        <v>480</v>
      </c>
      <c r="C220" s="54" t="s">
        <v>481</v>
      </c>
      <c r="D220" s="257"/>
      <c r="E220" s="257"/>
      <c r="F220" s="56" t="str">
        <f t="shared" si="31"/>
        <v>-</v>
      </c>
    </row>
    <row r="221" spans="1:6" ht="12.75" customHeight="1" x14ac:dyDescent="0.2">
      <c r="A221" s="57">
        <v>3522</v>
      </c>
      <c r="B221" s="91" t="s">
        <v>482</v>
      </c>
      <c r="C221" s="54" t="s">
        <v>483</v>
      </c>
      <c r="D221" s="257"/>
      <c r="E221" s="257"/>
      <c r="F221" s="56" t="str">
        <f t="shared" si="31"/>
        <v>-</v>
      </c>
    </row>
    <row r="222" spans="1:6" ht="12.75" customHeight="1" x14ac:dyDescent="0.2">
      <c r="A222" s="57">
        <v>3523</v>
      </c>
      <c r="B222" s="91" t="s">
        <v>484</v>
      </c>
      <c r="C222" s="54" t="s">
        <v>485</v>
      </c>
      <c r="D222" s="257">
        <v>2585</v>
      </c>
      <c r="E222" s="257">
        <v>31241.25</v>
      </c>
      <c r="F222" s="56">
        <f t="shared" si="31"/>
        <v>1208.5589941972921</v>
      </c>
    </row>
    <row r="223" spans="1:6" ht="24" x14ac:dyDescent="0.2">
      <c r="A223" s="57" t="s">
        <v>486</v>
      </c>
      <c r="B223" s="91" t="s">
        <v>487</v>
      </c>
      <c r="C223" s="54" t="s">
        <v>486</v>
      </c>
      <c r="D223" s="257"/>
      <c r="E223" s="257"/>
      <c r="F223" s="56" t="str">
        <f t="shared" si="31"/>
        <v>-</v>
      </c>
    </row>
    <row r="224" spans="1:6" ht="24" x14ac:dyDescent="0.2">
      <c r="A224" s="57">
        <v>36</v>
      </c>
      <c r="B224" s="91" t="s">
        <v>488</v>
      </c>
      <c r="C224" s="54" t="s">
        <v>489</v>
      </c>
      <c r="D224" s="55">
        <f t="shared" ref="D224:E224" si="51">D225+D228+D231+D236+D240+D244+D247</f>
        <v>10044</v>
      </c>
      <c r="E224" s="55">
        <f t="shared" si="51"/>
        <v>0</v>
      </c>
      <c r="F224" s="56">
        <f t="shared" ref="F224:F235" si="52">IF(D224&lt;&gt;0,IF(E224/D224&gt;=100,"&gt;&gt;100",E224/D224*100),"-")</f>
        <v>0</v>
      </c>
    </row>
    <row r="225" spans="1:6" ht="12.75" customHeight="1" x14ac:dyDescent="0.2">
      <c r="A225" s="57">
        <v>361</v>
      </c>
      <c r="B225" s="91" t="s">
        <v>490</v>
      </c>
      <c r="C225" s="54" t="s">
        <v>491</v>
      </c>
      <c r="D225" s="55">
        <f t="shared" ref="D225:E225" si="53">SUM(D226:D227)</f>
        <v>0</v>
      </c>
      <c r="E225" s="55">
        <f t="shared" si="53"/>
        <v>0</v>
      </c>
      <c r="F225" s="56" t="str">
        <f t="shared" si="52"/>
        <v>-</v>
      </c>
    </row>
    <row r="226" spans="1:6" ht="12.75" customHeight="1" x14ac:dyDescent="0.2">
      <c r="A226" s="57">
        <v>3611</v>
      </c>
      <c r="B226" s="91" t="s">
        <v>492</v>
      </c>
      <c r="C226" s="54" t="s">
        <v>493</v>
      </c>
      <c r="D226" s="257"/>
      <c r="E226" s="257"/>
      <c r="F226" s="56" t="str">
        <f t="shared" si="52"/>
        <v>-</v>
      </c>
    </row>
    <row r="227" spans="1:6" ht="12.75" customHeight="1" x14ac:dyDescent="0.2">
      <c r="A227" s="57">
        <v>3612</v>
      </c>
      <c r="B227" s="91" t="s">
        <v>494</v>
      </c>
      <c r="C227" s="54" t="s">
        <v>495</v>
      </c>
      <c r="D227" s="257"/>
      <c r="E227" s="257"/>
      <c r="F227" s="56" t="str">
        <f t="shared" si="52"/>
        <v>-</v>
      </c>
    </row>
    <row r="228" spans="1:6" ht="24" x14ac:dyDescent="0.2">
      <c r="A228" s="57">
        <v>362</v>
      </c>
      <c r="B228" s="91" t="s">
        <v>496</v>
      </c>
      <c r="C228" s="54" t="s">
        <v>497</v>
      </c>
      <c r="D228" s="55">
        <f t="shared" ref="D228:E228" si="54">SUM(D229:D230)</f>
        <v>0</v>
      </c>
      <c r="E228" s="55">
        <f t="shared" si="54"/>
        <v>0</v>
      </c>
      <c r="F228" s="56" t="str">
        <f t="shared" si="52"/>
        <v>-</v>
      </c>
    </row>
    <row r="229" spans="1:6" ht="12.75" customHeight="1" x14ac:dyDescent="0.2">
      <c r="A229" s="57">
        <v>3621</v>
      </c>
      <c r="B229" s="91" t="s">
        <v>498</v>
      </c>
      <c r="C229" s="54" t="s">
        <v>499</v>
      </c>
      <c r="D229" s="257"/>
      <c r="E229" s="257"/>
      <c r="F229" s="56" t="str">
        <f t="shared" si="52"/>
        <v>-</v>
      </c>
    </row>
    <row r="230" spans="1:6" ht="24" x14ac:dyDescent="0.2">
      <c r="A230" s="57">
        <v>3622</v>
      </c>
      <c r="B230" s="91" t="s">
        <v>500</v>
      </c>
      <c r="C230" s="54" t="s">
        <v>501</v>
      </c>
      <c r="D230" s="257"/>
      <c r="E230" s="257"/>
      <c r="F230" s="56" t="str">
        <f t="shared" si="52"/>
        <v>-</v>
      </c>
    </row>
    <row r="231" spans="1:6" ht="12.75" customHeight="1" x14ac:dyDescent="0.2">
      <c r="A231" s="57">
        <v>363</v>
      </c>
      <c r="B231" s="93" t="s">
        <v>502</v>
      </c>
      <c r="C231" s="54" t="s">
        <v>503</v>
      </c>
      <c r="D231" s="55">
        <f t="shared" ref="D231:E231" si="55">SUM(D232:D235)</f>
        <v>10044</v>
      </c>
      <c r="E231" s="55">
        <f t="shared" si="55"/>
        <v>0</v>
      </c>
      <c r="F231" s="56">
        <f t="shared" si="52"/>
        <v>0</v>
      </c>
    </row>
    <row r="232" spans="1:6" ht="12.75" customHeight="1" x14ac:dyDescent="0.2">
      <c r="A232" s="57">
        <v>3631</v>
      </c>
      <c r="B232" s="91" t="s">
        <v>504</v>
      </c>
      <c r="C232" s="54" t="s">
        <v>505</v>
      </c>
      <c r="D232" s="257"/>
      <c r="E232" s="257"/>
      <c r="F232" s="56" t="str">
        <f t="shared" si="52"/>
        <v>-</v>
      </c>
    </row>
    <row r="233" spans="1:6" ht="12.75" customHeight="1" x14ac:dyDescent="0.2">
      <c r="A233" s="57">
        <v>3632</v>
      </c>
      <c r="B233" s="91" t="s">
        <v>506</v>
      </c>
      <c r="C233" s="54" t="s">
        <v>507</v>
      </c>
      <c r="D233" s="257">
        <v>10044</v>
      </c>
      <c r="E233" s="257"/>
      <c r="F233" s="56">
        <f t="shared" si="52"/>
        <v>0</v>
      </c>
    </row>
    <row r="234" spans="1:6" ht="12.75" customHeight="1" x14ac:dyDescent="0.2">
      <c r="A234" s="57" t="s">
        <v>508</v>
      </c>
      <c r="B234" s="91" t="s">
        <v>509</v>
      </c>
      <c r="C234" s="58" t="s">
        <v>508</v>
      </c>
      <c r="D234" s="257"/>
      <c r="E234" s="257"/>
      <c r="F234" s="56" t="str">
        <f t="shared" si="52"/>
        <v>-</v>
      </c>
    </row>
    <row r="235" spans="1:6" ht="24" x14ac:dyDescent="0.2">
      <c r="A235" s="57" t="s">
        <v>510</v>
      </c>
      <c r="B235" s="91" t="s">
        <v>511</v>
      </c>
      <c r="C235" s="58" t="s">
        <v>510</v>
      </c>
      <c r="D235" s="257"/>
      <c r="E235" s="257"/>
      <c r="F235" s="56" t="str">
        <f t="shared" si="52"/>
        <v>-</v>
      </c>
    </row>
    <row r="236" spans="1:6" ht="12.75" customHeight="1" x14ac:dyDescent="0.2">
      <c r="A236" s="57" t="s">
        <v>512</v>
      </c>
      <c r="B236" s="93" t="s">
        <v>513</v>
      </c>
      <c r="C236" s="54" t="s">
        <v>512</v>
      </c>
      <c r="D236" s="55">
        <f t="shared" ref="D236:E236" si="56">SUM(D237:D239)</f>
        <v>0</v>
      </c>
      <c r="E236" s="55">
        <f t="shared" si="56"/>
        <v>0</v>
      </c>
      <c r="F236" s="56" t="str">
        <f t="shared" ref="F236:F239" si="57">IF(D236&lt;&gt;0,IF(E236/D236&gt;=100,"&gt;&gt;100",E236/D236*100),"-")</f>
        <v>-</v>
      </c>
    </row>
    <row r="237" spans="1:6" ht="12.75" customHeight="1" x14ac:dyDescent="0.2">
      <c r="A237" s="57" t="s">
        <v>514</v>
      </c>
      <c r="B237" s="91" t="s">
        <v>515</v>
      </c>
      <c r="C237" s="54" t="s">
        <v>514</v>
      </c>
      <c r="D237" s="257"/>
      <c r="E237" s="257"/>
      <c r="F237" s="56" t="str">
        <f t="shared" si="57"/>
        <v>-</v>
      </c>
    </row>
    <row r="238" spans="1:6" ht="12.75" customHeight="1" x14ac:dyDescent="0.2">
      <c r="A238" s="57" t="s">
        <v>516</v>
      </c>
      <c r="B238" s="91" t="s">
        <v>517</v>
      </c>
      <c r="C238" s="54" t="s">
        <v>516</v>
      </c>
      <c r="D238" s="257"/>
      <c r="E238" s="257"/>
      <c r="F238" s="56" t="str">
        <f t="shared" si="57"/>
        <v>-</v>
      </c>
    </row>
    <row r="239" spans="1:6" ht="12.75" customHeight="1" x14ac:dyDescent="0.2">
      <c r="A239" s="57" t="s">
        <v>518</v>
      </c>
      <c r="B239" s="91" t="s">
        <v>519</v>
      </c>
      <c r="C239" s="58" t="s">
        <v>518</v>
      </c>
      <c r="D239" s="257"/>
      <c r="E239" s="257"/>
      <c r="F239" s="56" t="str">
        <f t="shared" si="57"/>
        <v>-</v>
      </c>
    </row>
    <row r="240" spans="1:6" ht="24" x14ac:dyDescent="0.2">
      <c r="A240" s="57" t="s">
        <v>520</v>
      </c>
      <c r="B240" s="91" t="s">
        <v>521</v>
      </c>
      <c r="C240" s="54" t="s">
        <v>520</v>
      </c>
      <c r="D240" s="55">
        <f t="shared" ref="D240:E240" si="58">SUM(D241:D243)</f>
        <v>0</v>
      </c>
      <c r="E240" s="55">
        <f t="shared" si="58"/>
        <v>0</v>
      </c>
      <c r="F240" s="56" t="str">
        <f t="shared" ref="F240:F243" si="59">IF(D240&lt;&gt;0,IF(E240/D240&gt;=100,"&gt;&gt;100",E240/D240*100),"-")</f>
        <v>-</v>
      </c>
    </row>
    <row r="241" spans="1:6" ht="24" x14ac:dyDescent="0.2">
      <c r="A241" s="57">
        <v>3672</v>
      </c>
      <c r="B241" s="91" t="s">
        <v>522</v>
      </c>
      <c r="C241" s="54" t="s">
        <v>523</v>
      </c>
      <c r="D241" s="257"/>
      <c r="E241" s="257"/>
      <c r="F241" s="56" t="str">
        <f t="shared" si="59"/>
        <v>-</v>
      </c>
    </row>
    <row r="242" spans="1:6" ht="24" x14ac:dyDescent="0.2">
      <c r="A242" s="57">
        <v>3673</v>
      </c>
      <c r="B242" s="91" t="s">
        <v>524</v>
      </c>
      <c r="C242" s="54" t="s">
        <v>525</v>
      </c>
      <c r="D242" s="257"/>
      <c r="E242" s="257"/>
      <c r="F242" s="56" t="str">
        <f t="shared" si="59"/>
        <v>-</v>
      </c>
    </row>
    <row r="243" spans="1:6" ht="24" x14ac:dyDescent="0.2">
      <c r="A243" s="57">
        <v>3674</v>
      </c>
      <c r="B243" s="91" t="s">
        <v>526</v>
      </c>
      <c r="C243" s="54" t="s">
        <v>527</v>
      </c>
      <c r="D243" s="257"/>
      <c r="E243" s="257"/>
      <c r="F243" s="56" t="str">
        <f t="shared" si="59"/>
        <v>-</v>
      </c>
    </row>
    <row r="244" spans="1:6" ht="12.75" customHeight="1" x14ac:dyDescent="0.2">
      <c r="A244" s="57" t="s">
        <v>528</v>
      </c>
      <c r="B244" s="91" t="s">
        <v>529</v>
      </c>
      <c r="C244" s="54" t="s">
        <v>528</v>
      </c>
      <c r="D244" s="55">
        <f t="shared" ref="D244:E244" si="60">SUM(D245:D246)</f>
        <v>0</v>
      </c>
      <c r="E244" s="55">
        <f t="shared" si="60"/>
        <v>0</v>
      </c>
      <c r="F244" s="56" t="str">
        <f t="shared" ref="F244:F251" si="61">IF(D244&lt;&gt;0,IF(E244/D244&gt;=100,"&gt;&gt;100",E244/D244*100),"-")</f>
        <v>-</v>
      </c>
    </row>
    <row r="245" spans="1:6" ht="12.75" customHeight="1" x14ac:dyDescent="0.2">
      <c r="A245" s="57" t="s">
        <v>530</v>
      </c>
      <c r="B245" s="91" t="s">
        <v>531</v>
      </c>
      <c r="C245" s="54" t="s">
        <v>530</v>
      </c>
      <c r="D245" s="257"/>
      <c r="E245" s="257"/>
      <c r="F245" s="56" t="str">
        <f t="shared" si="61"/>
        <v>-</v>
      </c>
    </row>
    <row r="246" spans="1:6" ht="12.75" customHeight="1" x14ac:dyDescent="0.2">
      <c r="A246" s="57" t="s">
        <v>532</v>
      </c>
      <c r="B246" s="91" t="s">
        <v>533</v>
      </c>
      <c r="C246" s="54" t="s">
        <v>532</v>
      </c>
      <c r="D246" s="257"/>
      <c r="E246" s="257"/>
      <c r="F246" s="56" t="str">
        <f t="shared" si="61"/>
        <v>-</v>
      </c>
    </row>
    <row r="247" spans="1:6" ht="24" x14ac:dyDescent="0.2">
      <c r="A247" s="57" t="s">
        <v>534</v>
      </c>
      <c r="B247" s="91" t="s">
        <v>535</v>
      </c>
      <c r="C247" s="54" t="s">
        <v>534</v>
      </c>
      <c r="D247" s="55">
        <f t="shared" ref="D247:E247" si="62">SUM(D248:D251)</f>
        <v>0</v>
      </c>
      <c r="E247" s="55">
        <f t="shared" si="62"/>
        <v>0</v>
      </c>
      <c r="F247" s="56" t="str">
        <f t="shared" si="61"/>
        <v>-</v>
      </c>
    </row>
    <row r="248" spans="1:6" ht="12.75" customHeight="1" x14ac:dyDescent="0.2">
      <c r="A248" s="57" t="s">
        <v>536</v>
      </c>
      <c r="B248" s="91" t="s">
        <v>198</v>
      </c>
      <c r="C248" s="54" t="s">
        <v>536</v>
      </c>
      <c r="D248" s="257"/>
      <c r="E248" s="257"/>
      <c r="F248" s="56" t="str">
        <f t="shared" si="61"/>
        <v>-</v>
      </c>
    </row>
    <row r="249" spans="1:6" ht="12.75" customHeight="1" x14ac:dyDescent="0.2">
      <c r="A249" s="57" t="s">
        <v>537</v>
      </c>
      <c r="B249" s="91" t="s">
        <v>200</v>
      </c>
      <c r="C249" s="54" t="s">
        <v>537</v>
      </c>
      <c r="D249" s="257"/>
      <c r="E249" s="257"/>
      <c r="F249" s="56" t="str">
        <f t="shared" si="61"/>
        <v>-</v>
      </c>
    </row>
    <row r="250" spans="1:6" ht="24" x14ac:dyDescent="0.2">
      <c r="A250" s="57" t="s">
        <v>538</v>
      </c>
      <c r="B250" s="91" t="s">
        <v>202</v>
      </c>
      <c r="C250" s="54" t="s">
        <v>538</v>
      </c>
      <c r="D250" s="257"/>
      <c r="E250" s="257"/>
      <c r="F250" s="56" t="str">
        <f t="shared" si="61"/>
        <v>-</v>
      </c>
    </row>
    <row r="251" spans="1:6" ht="24" x14ac:dyDescent="0.2">
      <c r="A251" s="57" t="s">
        <v>539</v>
      </c>
      <c r="B251" s="91" t="s">
        <v>204</v>
      </c>
      <c r="C251" s="54" t="s">
        <v>539</v>
      </c>
      <c r="D251" s="257"/>
      <c r="E251" s="257"/>
      <c r="F251" s="56" t="str">
        <f t="shared" si="61"/>
        <v>-</v>
      </c>
    </row>
    <row r="252" spans="1:6" ht="24" x14ac:dyDescent="0.2">
      <c r="A252" s="57">
        <v>37</v>
      </c>
      <c r="B252" s="91" t="s">
        <v>540</v>
      </c>
      <c r="C252" s="54" t="s">
        <v>541</v>
      </c>
      <c r="D252" s="55">
        <f t="shared" ref="D252:E252" si="63">D253+D259</f>
        <v>110208</v>
      </c>
      <c r="E252" s="55">
        <f t="shared" si="63"/>
        <v>83100.53</v>
      </c>
      <c r="F252" s="56">
        <f t="shared" ref="F252:F258" si="64">IF(D252&lt;&gt;0,IF(E252/D252&gt;=100,"&gt;&gt;100",E252/D252*100),"-")</f>
        <v>75.403355473286865</v>
      </c>
    </row>
    <row r="253" spans="1:6" ht="24" x14ac:dyDescent="0.2">
      <c r="A253" s="57">
        <v>371</v>
      </c>
      <c r="B253" s="91" t="s">
        <v>542</v>
      </c>
      <c r="C253" s="54" t="s">
        <v>543</v>
      </c>
      <c r="D253" s="55">
        <f t="shared" ref="D253:E253" si="65">SUM(D254:D258)</f>
        <v>0</v>
      </c>
      <c r="E253" s="55">
        <f t="shared" si="65"/>
        <v>0</v>
      </c>
      <c r="F253" s="56" t="str">
        <f t="shared" si="64"/>
        <v>-</v>
      </c>
    </row>
    <row r="254" spans="1:6" ht="24" x14ac:dyDescent="0.2">
      <c r="A254" s="57">
        <v>3711</v>
      </c>
      <c r="B254" s="91" t="s">
        <v>544</v>
      </c>
      <c r="C254" s="54" t="s">
        <v>545</v>
      </c>
      <c r="D254" s="257"/>
      <c r="E254" s="257"/>
      <c r="F254" s="56" t="str">
        <f t="shared" si="64"/>
        <v>-</v>
      </c>
    </row>
    <row r="255" spans="1:6" ht="24" x14ac:dyDescent="0.2">
      <c r="A255" s="57">
        <v>3712</v>
      </c>
      <c r="B255" s="91" t="s">
        <v>546</v>
      </c>
      <c r="C255" s="54" t="s">
        <v>547</v>
      </c>
      <c r="D255" s="257"/>
      <c r="E255" s="257"/>
      <c r="F255" s="56" t="str">
        <f t="shared" si="64"/>
        <v>-</v>
      </c>
    </row>
    <row r="256" spans="1:6" ht="24" x14ac:dyDescent="0.2">
      <c r="A256" s="57" t="s">
        <v>548</v>
      </c>
      <c r="B256" s="91" t="s">
        <v>549</v>
      </c>
      <c r="C256" s="54" t="s">
        <v>548</v>
      </c>
      <c r="D256" s="257"/>
      <c r="E256" s="257"/>
      <c r="F256" s="56" t="str">
        <f t="shared" si="64"/>
        <v>-</v>
      </c>
    </row>
    <row r="257" spans="1:6" ht="24" x14ac:dyDescent="0.2">
      <c r="A257" s="57" t="s">
        <v>550</v>
      </c>
      <c r="B257" s="91" t="s">
        <v>551</v>
      </c>
      <c r="C257" s="54" t="s">
        <v>550</v>
      </c>
      <c r="D257" s="257"/>
      <c r="E257" s="257"/>
      <c r="F257" s="56" t="str">
        <f t="shared" si="64"/>
        <v>-</v>
      </c>
    </row>
    <row r="258" spans="1:6" ht="12.75" customHeight="1" x14ac:dyDescent="0.2">
      <c r="A258" s="57" t="s">
        <v>552</v>
      </c>
      <c r="B258" s="91" t="s">
        <v>553</v>
      </c>
      <c r="C258" s="54" t="s">
        <v>552</v>
      </c>
      <c r="D258" s="257"/>
      <c r="E258" s="257"/>
      <c r="F258" s="56" t="str">
        <f t="shared" si="64"/>
        <v>-</v>
      </c>
    </row>
    <row r="259" spans="1:6" ht="12.75" customHeight="1" x14ac:dyDescent="0.2">
      <c r="A259" s="57">
        <v>372</v>
      </c>
      <c r="B259" s="247" t="s">
        <v>554</v>
      </c>
      <c r="C259" s="54" t="s">
        <v>555</v>
      </c>
      <c r="D259" s="55">
        <f t="shared" ref="D259:E259" si="66">SUM(D260:D262)</f>
        <v>110208</v>
      </c>
      <c r="E259" s="55">
        <f t="shared" si="66"/>
        <v>83100.53</v>
      </c>
      <c r="F259" s="56">
        <f t="shared" ref="F259:F262" si="67">IF(D259&lt;&gt;0,IF(E259/D259&gt;=100,"&gt;&gt;100",E259/D259*100),"-")</f>
        <v>75.403355473286865</v>
      </c>
    </row>
    <row r="260" spans="1:6" ht="12.75" customHeight="1" x14ac:dyDescent="0.2">
      <c r="A260" s="57">
        <v>3721</v>
      </c>
      <c r="B260" s="91" t="s">
        <v>556</v>
      </c>
      <c r="C260" s="54" t="s">
        <v>557</v>
      </c>
      <c r="D260" s="257">
        <v>86804</v>
      </c>
      <c r="E260" s="257">
        <v>59543.03</v>
      </c>
      <c r="F260" s="56">
        <f t="shared" si="67"/>
        <v>68.594799778812032</v>
      </c>
    </row>
    <row r="261" spans="1:6" ht="12.75" customHeight="1" x14ac:dyDescent="0.2">
      <c r="A261" s="57">
        <v>3722</v>
      </c>
      <c r="B261" s="91" t="s">
        <v>558</v>
      </c>
      <c r="C261" s="54" t="s">
        <v>559</v>
      </c>
      <c r="D261" s="257">
        <v>23404</v>
      </c>
      <c r="E261" s="257">
        <v>23557.5</v>
      </c>
      <c r="F261" s="56">
        <f t="shared" si="67"/>
        <v>100.65587079131772</v>
      </c>
    </row>
    <row r="262" spans="1:6" ht="12.75" customHeight="1" x14ac:dyDescent="0.2">
      <c r="A262" s="57" t="s">
        <v>560</v>
      </c>
      <c r="B262" s="91" t="s">
        <v>561</v>
      </c>
      <c r="C262" s="54" t="s">
        <v>560</v>
      </c>
      <c r="D262" s="257"/>
      <c r="E262" s="257"/>
      <c r="F262" s="56" t="str">
        <f t="shared" si="67"/>
        <v>-</v>
      </c>
    </row>
    <row r="263" spans="1:6" ht="12.75" customHeight="1" x14ac:dyDescent="0.2">
      <c r="A263" s="57">
        <v>38</v>
      </c>
      <c r="B263" s="91" t="s">
        <v>562</v>
      </c>
      <c r="C263" s="54" t="s">
        <v>563</v>
      </c>
      <c r="D263" s="55">
        <f t="shared" ref="D263:E263" si="68">D264+D268+D273+D279</f>
        <v>406979</v>
      </c>
      <c r="E263" s="55">
        <f t="shared" si="68"/>
        <v>367902.64</v>
      </c>
      <c r="F263" s="56">
        <f t="shared" ref="F263:F267" si="69">IF(D263&lt;&gt;0,IF(E263/D263&gt;=100,"&gt;&gt;100",E263/D263*100),"-")</f>
        <v>90.398433334398092</v>
      </c>
    </row>
    <row r="264" spans="1:6" ht="12.75" customHeight="1" x14ac:dyDescent="0.2">
      <c r="A264" s="57">
        <v>381</v>
      </c>
      <c r="B264" s="91" t="s">
        <v>564</v>
      </c>
      <c r="C264" s="54" t="s">
        <v>565</v>
      </c>
      <c r="D264" s="55">
        <f t="shared" ref="D264:E264" si="70">SUM(D265:D267)</f>
        <v>376979</v>
      </c>
      <c r="E264" s="55">
        <f t="shared" si="70"/>
        <v>365402.64</v>
      </c>
      <c r="F264" s="56">
        <f t="shared" si="69"/>
        <v>96.929176426273088</v>
      </c>
    </row>
    <row r="265" spans="1:6" ht="12.75" customHeight="1" x14ac:dyDescent="0.2">
      <c r="A265" s="57">
        <v>3811</v>
      </c>
      <c r="B265" s="91" t="s">
        <v>566</v>
      </c>
      <c r="C265" s="54" t="s">
        <v>567</v>
      </c>
      <c r="D265" s="257">
        <v>376979</v>
      </c>
      <c r="E265" s="257">
        <v>365402.64</v>
      </c>
      <c r="F265" s="56">
        <f t="shared" si="69"/>
        <v>96.929176426273088</v>
      </c>
    </row>
    <row r="266" spans="1:6" ht="12.75" customHeight="1" x14ac:dyDescent="0.2">
      <c r="A266" s="57">
        <v>3812</v>
      </c>
      <c r="B266" s="91" t="s">
        <v>568</v>
      </c>
      <c r="C266" s="54" t="s">
        <v>569</v>
      </c>
      <c r="D266" s="257"/>
      <c r="E266" s="257"/>
      <c r="F266" s="56" t="str">
        <f t="shared" si="69"/>
        <v>-</v>
      </c>
    </row>
    <row r="267" spans="1:6" ht="12.75" customHeight="1" x14ac:dyDescent="0.2">
      <c r="A267" s="57" t="s">
        <v>570</v>
      </c>
      <c r="B267" s="91" t="s">
        <v>571</v>
      </c>
      <c r="C267" s="54" t="s">
        <v>570</v>
      </c>
      <c r="D267" s="257"/>
      <c r="E267" s="257"/>
      <c r="F267" s="56" t="str">
        <f t="shared" si="69"/>
        <v>-</v>
      </c>
    </row>
    <row r="268" spans="1:6" ht="12.75" customHeight="1" x14ac:dyDescent="0.2">
      <c r="A268" s="57">
        <v>382</v>
      </c>
      <c r="B268" s="93" t="s">
        <v>572</v>
      </c>
      <c r="C268" s="54" t="s">
        <v>573</v>
      </c>
      <c r="D268" s="55">
        <f t="shared" ref="D268:E268" si="71">SUM(D269:D272)</f>
        <v>30000</v>
      </c>
      <c r="E268" s="55">
        <f t="shared" si="71"/>
        <v>2500</v>
      </c>
      <c r="F268" s="56">
        <f t="shared" ref="F268:F272" si="72">IF(D268&lt;&gt;0,IF(E268/D268&gt;=100,"&gt;&gt;100",E268/D268*100),"-")</f>
        <v>8.3333333333333321</v>
      </c>
    </row>
    <row r="269" spans="1:6" ht="12.75" customHeight="1" x14ac:dyDescent="0.2">
      <c r="A269" s="57">
        <v>3821</v>
      </c>
      <c r="B269" s="91" t="s">
        <v>574</v>
      </c>
      <c r="C269" s="54" t="s">
        <v>575</v>
      </c>
      <c r="D269" s="257">
        <v>30000</v>
      </c>
      <c r="E269" s="257">
        <v>2500</v>
      </c>
      <c r="F269" s="56">
        <f t="shared" si="72"/>
        <v>8.3333333333333321</v>
      </c>
    </row>
    <row r="270" spans="1:6" ht="12.75" customHeight="1" x14ac:dyDescent="0.2">
      <c r="A270" s="57">
        <v>3822</v>
      </c>
      <c r="B270" s="91" t="s">
        <v>576</v>
      </c>
      <c r="C270" s="54" t="s">
        <v>577</v>
      </c>
      <c r="D270" s="257"/>
      <c r="E270" s="257"/>
      <c r="F270" s="56" t="str">
        <f t="shared" si="72"/>
        <v>-</v>
      </c>
    </row>
    <row r="271" spans="1:6" ht="12.75" customHeight="1" x14ac:dyDescent="0.2">
      <c r="A271" s="57" t="s">
        <v>578</v>
      </c>
      <c r="B271" s="91" t="s">
        <v>579</v>
      </c>
      <c r="C271" s="54" t="s">
        <v>578</v>
      </c>
      <c r="D271" s="257"/>
      <c r="E271" s="257"/>
      <c r="F271" s="56" t="str">
        <f t="shared" si="72"/>
        <v>-</v>
      </c>
    </row>
    <row r="272" spans="1:6" ht="24" x14ac:dyDescent="0.2">
      <c r="A272" s="57" t="s">
        <v>580</v>
      </c>
      <c r="B272" s="91" t="s">
        <v>581</v>
      </c>
      <c r="C272" s="58" t="s">
        <v>580</v>
      </c>
      <c r="D272" s="257"/>
      <c r="E272" s="257"/>
      <c r="F272" s="56" t="str">
        <f t="shared" si="72"/>
        <v>-</v>
      </c>
    </row>
    <row r="273" spans="1:6" ht="12.75" customHeight="1" x14ac:dyDescent="0.2">
      <c r="A273" s="57">
        <v>383</v>
      </c>
      <c r="B273" s="91" t="s">
        <v>582</v>
      </c>
      <c r="C273" s="54" t="s">
        <v>583</v>
      </c>
      <c r="D273" s="55">
        <f t="shared" ref="D273:E273" si="73">SUM(D274:D278)</f>
        <v>0</v>
      </c>
      <c r="E273" s="55">
        <f t="shared" si="73"/>
        <v>0</v>
      </c>
      <c r="F273" s="56" t="str">
        <f t="shared" ref="F273:F284" si="74">IF(D273&lt;&gt;0,IF(E273/D273&gt;=100,"&gt;&gt;100",E273/D273*100),"-")</f>
        <v>-</v>
      </c>
    </row>
    <row r="274" spans="1:6" ht="12.75" customHeight="1" x14ac:dyDescent="0.2">
      <c r="A274" s="57">
        <v>3831</v>
      </c>
      <c r="B274" s="91" t="s">
        <v>584</v>
      </c>
      <c r="C274" s="54" t="s">
        <v>585</v>
      </c>
      <c r="D274" s="257"/>
      <c r="E274" s="257"/>
      <c r="F274" s="56" t="str">
        <f t="shared" si="74"/>
        <v>-</v>
      </c>
    </row>
    <row r="275" spans="1:6" ht="12.75" customHeight="1" x14ac:dyDescent="0.2">
      <c r="A275" s="57">
        <v>3832</v>
      </c>
      <c r="B275" s="91" t="s">
        <v>586</v>
      </c>
      <c r="C275" s="54" t="s">
        <v>587</v>
      </c>
      <c r="D275" s="257"/>
      <c r="E275" s="257"/>
      <c r="F275" s="56" t="str">
        <f t="shared" si="74"/>
        <v>-</v>
      </c>
    </row>
    <row r="276" spans="1:6" ht="12.75" customHeight="1" x14ac:dyDescent="0.2">
      <c r="A276" s="57">
        <v>3833</v>
      </c>
      <c r="B276" s="91" t="s">
        <v>588</v>
      </c>
      <c r="C276" s="54" t="s">
        <v>589</v>
      </c>
      <c r="D276" s="257"/>
      <c r="E276" s="257"/>
      <c r="F276" s="56" t="str">
        <f t="shared" si="74"/>
        <v>-</v>
      </c>
    </row>
    <row r="277" spans="1:6" ht="12.75" customHeight="1" x14ac:dyDescent="0.2">
      <c r="A277" s="57">
        <v>3834</v>
      </c>
      <c r="B277" s="91" t="s">
        <v>590</v>
      </c>
      <c r="C277" s="54" t="s">
        <v>591</v>
      </c>
      <c r="D277" s="257"/>
      <c r="E277" s="257"/>
      <c r="F277" s="56" t="str">
        <f t="shared" si="74"/>
        <v>-</v>
      </c>
    </row>
    <row r="278" spans="1:6" ht="12.75" customHeight="1" x14ac:dyDescent="0.2">
      <c r="A278" s="57" t="s">
        <v>592</v>
      </c>
      <c r="B278" s="91" t="s">
        <v>340</v>
      </c>
      <c r="C278" s="54" t="s">
        <v>592</v>
      </c>
      <c r="D278" s="257"/>
      <c r="E278" s="257"/>
      <c r="F278" s="56" t="str">
        <f t="shared" si="74"/>
        <v>-</v>
      </c>
    </row>
    <row r="279" spans="1:6" ht="12.75" customHeight="1" x14ac:dyDescent="0.2">
      <c r="A279" s="57">
        <v>386</v>
      </c>
      <c r="B279" s="93" t="s">
        <v>593</v>
      </c>
      <c r="C279" s="54" t="s">
        <v>594</v>
      </c>
      <c r="D279" s="55">
        <f t="shared" ref="D279:E279" si="75">SUM(D280:D284)</f>
        <v>0</v>
      </c>
      <c r="E279" s="55">
        <f t="shared" si="75"/>
        <v>0</v>
      </c>
      <c r="F279" s="56" t="str">
        <f t="shared" si="74"/>
        <v>-</v>
      </c>
    </row>
    <row r="280" spans="1:6" ht="24" x14ac:dyDescent="0.2">
      <c r="A280" s="57">
        <v>3861</v>
      </c>
      <c r="B280" s="91" t="s">
        <v>595</v>
      </c>
      <c r="C280" s="54" t="s">
        <v>596</v>
      </c>
      <c r="D280" s="257"/>
      <c r="E280" s="257"/>
      <c r="F280" s="56" t="str">
        <f t="shared" si="74"/>
        <v>-</v>
      </c>
    </row>
    <row r="281" spans="1:6" ht="24" x14ac:dyDescent="0.2">
      <c r="A281" s="57">
        <v>3862</v>
      </c>
      <c r="B281" s="91" t="s">
        <v>597</v>
      </c>
      <c r="C281" s="54" t="s">
        <v>598</v>
      </c>
      <c r="D281" s="257"/>
      <c r="E281" s="257"/>
      <c r="F281" s="56" t="str">
        <f t="shared" si="74"/>
        <v>-</v>
      </c>
    </row>
    <row r="282" spans="1:6" ht="12.75" customHeight="1" x14ac:dyDescent="0.2">
      <c r="A282" s="57">
        <v>3863</v>
      </c>
      <c r="B282" s="91" t="s">
        <v>599</v>
      </c>
      <c r="C282" s="54" t="s">
        <v>600</v>
      </c>
      <c r="D282" s="257"/>
      <c r="E282" s="257"/>
      <c r="F282" s="56" t="str">
        <f t="shared" si="74"/>
        <v>-</v>
      </c>
    </row>
    <row r="283" spans="1:6" ht="12.75" customHeight="1" x14ac:dyDescent="0.2">
      <c r="A283" s="57" t="s">
        <v>601</v>
      </c>
      <c r="B283" s="91" t="s">
        <v>602</v>
      </c>
      <c r="C283" s="54" t="s">
        <v>601</v>
      </c>
      <c r="D283" s="257"/>
      <c r="E283" s="257"/>
      <c r="F283" s="56" t="str">
        <f t="shared" si="74"/>
        <v>-</v>
      </c>
    </row>
    <row r="284" spans="1:6" ht="24" x14ac:dyDescent="0.2">
      <c r="A284" s="57" t="s">
        <v>603</v>
      </c>
      <c r="B284" s="91" t="s">
        <v>604</v>
      </c>
      <c r="C284" s="58" t="s">
        <v>603</v>
      </c>
      <c r="D284" s="257"/>
      <c r="E284" s="257"/>
      <c r="F284" s="56" t="str">
        <f t="shared" si="74"/>
        <v>-</v>
      </c>
    </row>
    <row r="285" spans="1:6" ht="12.75" customHeight="1" x14ac:dyDescent="0.2">
      <c r="A285" s="57" t="s">
        <v>605</v>
      </c>
      <c r="B285" s="91" t="s">
        <v>606</v>
      </c>
      <c r="C285" s="54" t="s">
        <v>607</v>
      </c>
      <c r="D285" s="257"/>
      <c r="E285" s="257"/>
      <c r="F285" s="56" t="str">
        <f t="shared" ref="F285:F296" si="76">IF(D285&lt;&gt;0,IF(E285/D285&gt;=100,"&gt;&gt;100",E285/D285*100),"-")</f>
        <v>-</v>
      </c>
    </row>
    <row r="286" spans="1:6" ht="12.75" customHeight="1" x14ac:dyDescent="0.2">
      <c r="A286" s="57" t="s">
        <v>605</v>
      </c>
      <c r="B286" s="91" t="s">
        <v>608</v>
      </c>
      <c r="C286" s="54" t="s">
        <v>609</v>
      </c>
      <c r="D286" s="257"/>
      <c r="E286" s="257"/>
      <c r="F286" s="56" t="str">
        <f t="shared" si="76"/>
        <v>-</v>
      </c>
    </row>
    <row r="287" spans="1:6" ht="12.75" customHeight="1" x14ac:dyDescent="0.2">
      <c r="A287" s="57" t="s">
        <v>605</v>
      </c>
      <c r="B287" s="91" t="s">
        <v>610</v>
      </c>
      <c r="C287" s="54" t="s">
        <v>611</v>
      </c>
      <c r="D287" s="55">
        <f t="shared" ref="D287:E287" si="77">IF(D286&gt;=D285,D286-D285,0)</f>
        <v>0</v>
      </c>
      <c r="E287" s="55">
        <f t="shared" si="77"/>
        <v>0</v>
      </c>
      <c r="F287" s="56" t="str">
        <f t="shared" si="76"/>
        <v>-</v>
      </c>
    </row>
    <row r="288" spans="1:6" ht="12.75" customHeight="1" x14ac:dyDescent="0.2">
      <c r="A288" s="57" t="s">
        <v>605</v>
      </c>
      <c r="B288" s="91" t="s">
        <v>612</v>
      </c>
      <c r="C288" s="54" t="s">
        <v>613</v>
      </c>
      <c r="D288" s="55">
        <f t="shared" ref="D288:E288" si="78">IF(D285&gt;=D286,D285-D286,0)</f>
        <v>0</v>
      </c>
      <c r="E288" s="55">
        <f t="shared" si="78"/>
        <v>0</v>
      </c>
      <c r="F288" s="56" t="str">
        <f t="shared" si="76"/>
        <v>-</v>
      </c>
    </row>
    <row r="289" spans="1:6" ht="12.75" customHeight="1" x14ac:dyDescent="0.2">
      <c r="A289" s="57" t="s">
        <v>605</v>
      </c>
      <c r="B289" s="91" t="s">
        <v>614</v>
      </c>
      <c r="C289" s="54" t="s">
        <v>615</v>
      </c>
      <c r="D289" s="55">
        <f t="shared" ref="D289:E289" si="79">D151-D287+D288</f>
        <v>3145381</v>
      </c>
      <c r="E289" s="55">
        <f t="shared" si="79"/>
        <v>1916840.3599999999</v>
      </c>
      <c r="F289" s="56">
        <f t="shared" si="76"/>
        <v>60.941436347456786</v>
      </c>
    </row>
    <row r="290" spans="1:6" ht="12.75" customHeight="1" x14ac:dyDescent="0.2">
      <c r="A290" s="57" t="s">
        <v>605</v>
      </c>
      <c r="B290" s="91" t="s">
        <v>616</v>
      </c>
      <c r="C290" s="54" t="s">
        <v>617</v>
      </c>
      <c r="D290" s="55">
        <f>IF(D6&gt;=D289,D6-D289,0)</f>
        <v>970271</v>
      </c>
      <c r="E290" s="55">
        <f>IF(E6&gt;=E289,E6-E289,0)</f>
        <v>1267362.75</v>
      </c>
      <c r="F290" s="56">
        <f t="shared" si="76"/>
        <v>130.61946095472297</v>
      </c>
    </row>
    <row r="291" spans="1:6" ht="12.75" customHeight="1" x14ac:dyDescent="0.2">
      <c r="A291" s="57" t="s">
        <v>605</v>
      </c>
      <c r="B291" s="91" t="s">
        <v>618</v>
      </c>
      <c r="C291" s="54" t="s">
        <v>619</v>
      </c>
      <c r="D291" s="55">
        <f>IF(D289&gt;=D6,D289-D6,0)</f>
        <v>0</v>
      </c>
      <c r="E291" s="55">
        <f>IF(E289&gt;=E6,E289-E6,0)</f>
        <v>0</v>
      </c>
      <c r="F291" s="56" t="str">
        <f t="shared" si="76"/>
        <v>-</v>
      </c>
    </row>
    <row r="292" spans="1:6" ht="12.75" customHeight="1" x14ac:dyDescent="0.2">
      <c r="A292" s="57">
        <v>92211</v>
      </c>
      <c r="B292" s="91" t="s">
        <v>620</v>
      </c>
      <c r="C292" s="54" t="s">
        <v>621</v>
      </c>
      <c r="D292" s="257">
        <v>657649</v>
      </c>
      <c r="E292" s="257">
        <v>1020603.23</v>
      </c>
      <c r="F292" s="56">
        <f t="shared" si="76"/>
        <v>155.18965740083235</v>
      </c>
    </row>
    <row r="293" spans="1:6" ht="12.75" customHeight="1" x14ac:dyDescent="0.2">
      <c r="A293" s="57">
        <v>92221</v>
      </c>
      <c r="B293" s="91" t="s">
        <v>622</v>
      </c>
      <c r="C293" s="54" t="s">
        <v>623</v>
      </c>
      <c r="D293" s="257"/>
      <c r="E293" s="257"/>
      <c r="F293" s="56" t="str">
        <f t="shared" si="76"/>
        <v>-</v>
      </c>
    </row>
    <row r="294" spans="1:6" ht="12.75" customHeight="1" x14ac:dyDescent="0.2">
      <c r="A294" s="57">
        <v>96</v>
      </c>
      <c r="B294" s="91" t="s">
        <v>624</v>
      </c>
      <c r="C294" s="54" t="s">
        <v>625</v>
      </c>
      <c r="D294" s="257">
        <v>1335407</v>
      </c>
      <c r="E294" s="257">
        <v>1491569.75</v>
      </c>
      <c r="F294" s="56">
        <f t="shared" si="76"/>
        <v>111.69401912675312</v>
      </c>
    </row>
    <row r="295" spans="1:6" ht="24" x14ac:dyDescent="0.2">
      <c r="A295" s="57">
        <v>9661</v>
      </c>
      <c r="B295" s="91" t="s">
        <v>626</v>
      </c>
      <c r="C295" s="54" t="s">
        <v>627</v>
      </c>
      <c r="D295" s="257"/>
      <c r="E295" s="257"/>
      <c r="F295" s="56" t="str">
        <f t="shared" si="76"/>
        <v>-</v>
      </c>
    </row>
    <row r="296" spans="1:6" ht="12.75" customHeight="1" x14ac:dyDescent="0.2">
      <c r="A296" s="60" t="s">
        <v>628</v>
      </c>
      <c r="B296" s="248" t="s">
        <v>629</v>
      </c>
      <c r="C296" s="61" t="s">
        <v>628</v>
      </c>
      <c r="D296" s="258"/>
      <c r="E296" s="258"/>
      <c r="F296" s="62" t="str">
        <f t="shared" si="76"/>
        <v>-</v>
      </c>
    </row>
    <row r="297" spans="1:6" s="81" customFormat="1" ht="20.100000000000001" customHeight="1" x14ac:dyDescent="0.2">
      <c r="A297" s="368" t="s">
        <v>630</v>
      </c>
      <c r="B297" s="369"/>
      <c r="C297" s="233"/>
      <c r="D297" s="63"/>
      <c r="E297" s="63"/>
      <c r="F297" s="64"/>
    </row>
    <row r="298" spans="1:6" ht="12.75" customHeight="1" x14ac:dyDescent="0.2">
      <c r="A298" s="57">
        <v>7</v>
      </c>
      <c r="B298" s="91" t="s">
        <v>631</v>
      </c>
      <c r="C298" s="54" t="s">
        <v>632</v>
      </c>
      <c r="D298" s="55">
        <f t="shared" ref="D298:E298" si="80">D299+D311+D344+D348</f>
        <v>19600</v>
      </c>
      <c r="E298" s="55">
        <f t="shared" si="80"/>
        <v>13166.7</v>
      </c>
      <c r="F298" s="56">
        <f t="shared" ref="F298:F418" si="81">IF(D298&lt;&gt;0,IF(E298/D298&gt;=100,"&gt;&gt;100",E298/D298*100),"-")</f>
        <v>67.177040816326539</v>
      </c>
    </row>
    <row r="299" spans="1:6" ht="12.75" customHeight="1" x14ac:dyDescent="0.2">
      <c r="A299" s="57">
        <v>71</v>
      </c>
      <c r="B299" s="91" t="s">
        <v>633</v>
      </c>
      <c r="C299" s="54" t="s">
        <v>634</v>
      </c>
      <c r="D299" s="55">
        <f t="shared" ref="D299:E299" si="82">D300+D304</f>
        <v>0</v>
      </c>
      <c r="E299" s="55">
        <f t="shared" si="82"/>
        <v>0</v>
      </c>
      <c r="F299" s="56" t="str">
        <f t="shared" si="81"/>
        <v>-</v>
      </c>
    </row>
    <row r="300" spans="1:6" ht="24" x14ac:dyDescent="0.2">
      <c r="A300" s="57">
        <v>711</v>
      </c>
      <c r="B300" s="91" t="s">
        <v>635</v>
      </c>
      <c r="C300" s="54" t="s">
        <v>636</v>
      </c>
      <c r="D300" s="55">
        <f t="shared" ref="D300:E300" si="83">SUM(D301:D303)</f>
        <v>0</v>
      </c>
      <c r="E300" s="55">
        <f t="shared" si="83"/>
        <v>0</v>
      </c>
      <c r="F300" s="56" t="str">
        <f t="shared" si="81"/>
        <v>-</v>
      </c>
    </row>
    <row r="301" spans="1:6" ht="12.75" customHeight="1" x14ac:dyDescent="0.2">
      <c r="A301" s="57">
        <v>7111</v>
      </c>
      <c r="B301" s="91" t="s">
        <v>637</v>
      </c>
      <c r="C301" s="54" t="s">
        <v>638</v>
      </c>
      <c r="D301" s="257"/>
      <c r="E301" s="257"/>
      <c r="F301" s="56" t="str">
        <f t="shared" si="81"/>
        <v>-</v>
      </c>
    </row>
    <row r="302" spans="1:6" ht="12.75" customHeight="1" x14ac:dyDescent="0.2">
      <c r="A302" s="57">
        <v>7112</v>
      </c>
      <c r="B302" s="91" t="s">
        <v>639</v>
      </c>
      <c r="C302" s="54" t="s">
        <v>640</v>
      </c>
      <c r="D302" s="257"/>
      <c r="E302" s="257"/>
      <c r="F302" s="56" t="str">
        <f t="shared" si="81"/>
        <v>-</v>
      </c>
    </row>
    <row r="303" spans="1:6" ht="12.75" customHeight="1" x14ac:dyDescent="0.2">
      <c r="A303" s="57">
        <v>7113</v>
      </c>
      <c r="B303" s="91" t="s">
        <v>641</v>
      </c>
      <c r="C303" s="54" t="s">
        <v>642</v>
      </c>
      <c r="D303" s="257"/>
      <c r="E303" s="257"/>
      <c r="F303" s="56" t="str">
        <f t="shared" si="81"/>
        <v>-</v>
      </c>
    </row>
    <row r="304" spans="1:6" ht="12.75" customHeight="1" x14ac:dyDescent="0.2">
      <c r="A304" s="57">
        <v>712</v>
      </c>
      <c r="B304" s="91" t="s">
        <v>643</v>
      </c>
      <c r="C304" s="54" t="s">
        <v>644</v>
      </c>
      <c r="D304" s="55">
        <f t="shared" ref="D304:E304" si="84">SUM(D305:D310)</f>
        <v>0</v>
      </c>
      <c r="E304" s="55">
        <f t="shared" si="84"/>
        <v>0</v>
      </c>
      <c r="F304" s="56" t="str">
        <f t="shared" si="81"/>
        <v>-</v>
      </c>
    </row>
    <row r="305" spans="1:6" ht="12.75" customHeight="1" x14ac:dyDescent="0.2">
      <c r="A305" s="57">
        <v>7121</v>
      </c>
      <c r="B305" s="91" t="s">
        <v>645</v>
      </c>
      <c r="C305" s="54" t="s">
        <v>646</v>
      </c>
      <c r="D305" s="257"/>
      <c r="E305" s="257"/>
      <c r="F305" s="56" t="str">
        <f t="shared" si="81"/>
        <v>-</v>
      </c>
    </row>
    <row r="306" spans="1:6" ht="12.75" customHeight="1" x14ac:dyDescent="0.2">
      <c r="A306" s="57">
        <v>7122</v>
      </c>
      <c r="B306" s="91" t="s">
        <v>647</v>
      </c>
      <c r="C306" s="54" t="s">
        <v>648</v>
      </c>
      <c r="D306" s="257"/>
      <c r="E306" s="257"/>
      <c r="F306" s="56" t="str">
        <f t="shared" si="81"/>
        <v>-</v>
      </c>
    </row>
    <row r="307" spans="1:6" ht="12.75" customHeight="1" x14ac:dyDescent="0.2">
      <c r="A307" s="57">
        <v>7123</v>
      </c>
      <c r="B307" s="91" t="s">
        <v>649</v>
      </c>
      <c r="C307" s="54" t="s">
        <v>650</v>
      </c>
      <c r="D307" s="257"/>
      <c r="E307" s="257"/>
      <c r="F307" s="56" t="str">
        <f t="shared" si="81"/>
        <v>-</v>
      </c>
    </row>
    <row r="308" spans="1:6" ht="12.75" customHeight="1" x14ac:dyDescent="0.2">
      <c r="A308" s="57">
        <v>7124</v>
      </c>
      <c r="B308" s="91" t="s">
        <v>651</v>
      </c>
      <c r="C308" s="54" t="s">
        <v>652</v>
      </c>
      <c r="D308" s="257"/>
      <c r="E308" s="257"/>
      <c r="F308" s="56" t="str">
        <f t="shared" si="81"/>
        <v>-</v>
      </c>
    </row>
    <row r="309" spans="1:6" ht="12.75" customHeight="1" x14ac:dyDescent="0.2">
      <c r="A309" s="57">
        <v>7125</v>
      </c>
      <c r="B309" s="91" t="s">
        <v>653</v>
      </c>
      <c r="C309" s="54" t="s">
        <v>654</v>
      </c>
      <c r="D309" s="257"/>
      <c r="E309" s="257"/>
      <c r="F309" s="56" t="str">
        <f t="shared" si="81"/>
        <v>-</v>
      </c>
    </row>
    <row r="310" spans="1:6" ht="12.75" customHeight="1" x14ac:dyDescent="0.2">
      <c r="A310" s="57">
        <v>7126</v>
      </c>
      <c r="B310" s="91" t="s">
        <v>655</v>
      </c>
      <c r="C310" s="54" t="s">
        <v>656</v>
      </c>
      <c r="D310" s="257"/>
      <c r="E310" s="257"/>
      <c r="F310" s="56" t="str">
        <f t="shared" si="81"/>
        <v>-</v>
      </c>
    </row>
    <row r="311" spans="1:6" ht="24" x14ac:dyDescent="0.2">
      <c r="A311" s="57">
        <v>72</v>
      </c>
      <c r="B311" s="247" t="s">
        <v>657</v>
      </c>
      <c r="C311" s="54" t="s">
        <v>658</v>
      </c>
      <c r="D311" s="55">
        <f t="shared" ref="D311:E311" si="85">D312+D317+D326+D331+D336+D339</f>
        <v>19600</v>
      </c>
      <c r="E311" s="55">
        <f t="shared" si="85"/>
        <v>13166.7</v>
      </c>
      <c r="F311" s="56">
        <f t="shared" si="81"/>
        <v>67.177040816326539</v>
      </c>
    </row>
    <row r="312" spans="1:6" ht="12.75" customHeight="1" x14ac:dyDescent="0.2">
      <c r="A312" s="57">
        <v>721</v>
      </c>
      <c r="B312" s="91" t="s">
        <v>659</v>
      </c>
      <c r="C312" s="54" t="s">
        <v>660</v>
      </c>
      <c r="D312" s="55">
        <f t="shared" ref="D312:E312" si="86">SUM(D313:D316)</f>
        <v>19600</v>
      </c>
      <c r="E312" s="55">
        <f t="shared" si="86"/>
        <v>13166.7</v>
      </c>
      <c r="F312" s="56">
        <f t="shared" si="81"/>
        <v>67.177040816326539</v>
      </c>
    </row>
    <row r="313" spans="1:6" ht="12.75" customHeight="1" x14ac:dyDescent="0.2">
      <c r="A313" s="57">
        <v>7211</v>
      </c>
      <c r="B313" s="91" t="s">
        <v>661</v>
      </c>
      <c r="C313" s="54" t="s">
        <v>662</v>
      </c>
      <c r="D313" s="257"/>
      <c r="E313" s="257"/>
      <c r="F313" s="56" t="str">
        <f t="shared" si="81"/>
        <v>-</v>
      </c>
    </row>
    <row r="314" spans="1:6" ht="12.75" customHeight="1" x14ac:dyDescent="0.2">
      <c r="A314" s="57">
        <v>7212</v>
      </c>
      <c r="B314" s="91" t="s">
        <v>663</v>
      </c>
      <c r="C314" s="54" t="s">
        <v>664</v>
      </c>
      <c r="D314" s="257"/>
      <c r="E314" s="257"/>
      <c r="F314" s="56" t="str">
        <f t="shared" si="81"/>
        <v>-</v>
      </c>
    </row>
    <row r="315" spans="1:6" ht="12.75" customHeight="1" x14ac:dyDescent="0.2">
      <c r="A315" s="57">
        <v>7213</v>
      </c>
      <c r="B315" s="91" t="s">
        <v>665</v>
      </c>
      <c r="C315" s="54" t="s">
        <v>666</v>
      </c>
      <c r="D315" s="257"/>
      <c r="E315" s="257"/>
      <c r="F315" s="56" t="str">
        <f t="shared" si="81"/>
        <v>-</v>
      </c>
    </row>
    <row r="316" spans="1:6" ht="12.75" customHeight="1" x14ac:dyDescent="0.2">
      <c r="A316" s="57">
        <v>7214</v>
      </c>
      <c r="B316" s="91" t="s">
        <v>667</v>
      </c>
      <c r="C316" s="54" t="s">
        <v>668</v>
      </c>
      <c r="D316" s="257">
        <v>19600</v>
      </c>
      <c r="E316" s="257">
        <v>13166.7</v>
      </c>
      <c r="F316" s="56">
        <f t="shared" si="81"/>
        <v>67.177040816326539</v>
      </c>
    </row>
    <row r="317" spans="1:6" ht="12.75" customHeight="1" x14ac:dyDescent="0.2">
      <c r="A317" s="57">
        <v>722</v>
      </c>
      <c r="B317" s="91" t="s">
        <v>669</v>
      </c>
      <c r="C317" s="54" t="s">
        <v>670</v>
      </c>
      <c r="D317" s="55">
        <f t="shared" ref="D317:E317" si="87">SUM(D318:D325)</f>
        <v>0</v>
      </c>
      <c r="E317" s="55">
        <f t="shared" si="87"/>
        <v>0</v>
      </c>
      <c r="F317" s="56" t="str">
        <f t="shared" si="81"/>
        <v>-</v>
      </c>
    </row>
    <row r="318" spans="1:6" ht="12.75" customHeight="1" x14ac:dyDescent="0.2">
      <c r="A318" s="57">
        <v>7221</v>
      </c>
      <c r="B318" s="91" t="s">
        <v>671</v>
      </c>
      <c r="C318" s="54" t="s">
        <v>672</v>
      </c>
      <c r="D318" s="257"/>
      <c r="E318" s="257"/>
      <c r="F318" s="56" t="str">
        <f t="shared" si="81"/>
        <v>-</v>
      </c>
    </row>
    <row r="319" spans="1:6" ht="12.75" customHeight="1" x14ac:dyDescent="0.2">
      <c r="A319" s="57">
        <v>7222</v>
      </c>
      <c r="B319" s="91" t="s">
        <v>673</v>
      </c>
      <c r="C319" s="54" t="s">
        <v>674</v>
      </c>
      <c r="D319" s="257"/>
      <c r="E319" s="257"/>
      <c r="F319" s="56" t="str">
        <f t="shared" si="81"/>
        <v>-</v>
      </c>
    </row>
    <row r="320" spans="1:6" ht="12.75" customHeight="1" x14ac:dyDescent="0.2">
      <c r="A320" s="57">
        <v>7223</v>
      </c>
      <c r="B320" s="91" t="s">
        <v>675</v>
      </c>
      <c r="C320" s="54" t="s">
        <v>676</v>
      </c>
      <c r="D320" s="257"/>
      <c r="E320" s="257"/>
      <c r="F320" s="56" t="str">
        <f t="shared" si="81"/>
        <v>-</v>
      </c>
    </row>
    <row r="321" spans="1:6" ht="12.75" customHeight="1" x14ac:dyDescent="0.2">
      <c r="A321" s="57">
        <v>7224</v>
      </c>
      <c r="B321" s="91" t="s">
        <v>677</v>
      </c>
      <c r="C321" s="54" t="s">
        <v>678</v>
      </c>
      <c r="D321" s="257"/>
      <c r="E321" s="257"/>
      <c r="F321" s="56" t="str">
        <f t="shared" si="81"/>
        <v>-</v>
      </c>
    </row>
    <row r="322" spans="1:6" ht="12.75" customHeight="1" x14ac:dyDescent="0.2">
      <c r="A322" s="57">
        <v>7225</v>
      </c>
      <c r="B322" s="91" t="s">
        <v>679</v>
      </c>
      <c r="C322" s="54" t="s">
        <v>680</v>
      </c>
      <c r="D322" s="257"/>
      <c r="E322" s="257"/>
      <c r="F322" s="56" t="str">
        <f t="shared" si="81"/>
        <v>-</v>
      </c>
    </row>
    <row r="323" spans="1:6" ht="12.75" customHeight="1" x14ac:dyDescent="0.2">
      <c r="A323" s="57">
        <v>7226</v>
      </c>
      <c r="B323" s="91" t="s">
        <v>681</v>
      </c>
      <c r="C323" s="54" t="s">
        <v>682</v>
      </c>
      <c r="D323" s="257"/>
      <c r="E323" s="257"/>
      <c r="F323" s="56" t="str">
        <f t="shared" si="81"/>
        <v>-</v>
      </c>
    </row>
    <row r="324" spans="1:6" ht="12.75" customHeight="1" x14ac:dyDescent="0.2">
      <c r="A324" s="57">
        <v>7227</v>
      </c>
      <c r="B324" s="91" t="s">
        <v>683</v>
      </c>
      <c r="C324" s="54" t="s">
        <v>684</v>
      </c>
      <c r="D324" s="257"/>
      <c r="E324" s="257"/>
      <c r="F324" s="56" t="str">
        <f t="shared" si="81"/>
        <v>-</v>
      </c>
    </row>
    <row r="325" spans="1:6" ht="12.75" customHeight="1" x14ac:dyDescent="0.2">
      <c r="A325" s="57" t="s">
        <v>685</v>
      </c>
      <c r="B325" s="91" t="s">
        <v>686</v>
      </c>
      <c r="C325" s="54" t="s">
        <v>685</v>
      </c>
      <c r="D325" s="257"/>
      <c r="E325" s="257"/>
      <c r="F325" s="56" t="str">
        <f t="shared" si="81"/>
        <v>-</v>
      </c>
    </row>
    <row r="326" spans="1:6" ht="12.75" customHeight="1" x14ac:dyDescent="0.2">
      <c r="A326" s="57">
        <v>723</v>
      </c>
      <c r="B326" s="247" t="s">
        <v>687</v>
      </c>
      <c r="C326" s="54" t="s">
        <v>688</v>
      </c>
      <c r="D326" s="55">
        <f t="shared" ref="D326:E326" si="88">SUM(D327:D330)</f>
        <v>0</v>
      </c>
      <c r="E326" s="55">
        <f t="shared" si="88"/>
        <v>0</v>
      </c>
      <c r="F326" s="56" t="str">
        <f t="shared" si="81"/>
        <v>-</v>
      </c>
    </row>
    <row r="327" spans="1:6" ht="12.75" customHeight="1" x14ac:dyDescent="0.2">
      <c r="A327" s="57">
        <v>7231</v>
      </c>
      <c r="B327" s="91" t="s">
        <v>689</v>
      </c>
      <c r="C327" s="54" t="s">
        <v>690</v>
      </c>
      <c r="D327" s="257"/>
      <c r="E327" s="257"/>
      <c r="F327" s="56" t="str">
        <f t="shared" si="81"/>
        <v>-</v>
      </c>
    </row>
    <row r="328" spans="1:6" ht="12.75" customHeight="1" x14ac:dyDescent="0.2">
      <c r="A328" s="57">
        <v>7232</v>
      </c>
      <c r="B328" s="91" t="s">
        <v>691</v>
      </c>
      <c r="C328" s="54" t="s">
        <v>692</v>
      </c>
      <c r="D328" s="257"/>
      <c r="E328" s="257"/>
      <c r="F328" s="56" t="str">
        <f t="shared" si="81"/>
        <v>-</v>
      </c>
    </row>
    <row r="329" spans="1:6" ht="12.75" customHeight="1" x14ac:dyDescent="0.2">
      <c r="A329" s="57">
        <v>7233</v>
      </c>
      <c r="B329" s="91" t="s">
        <v>693</v>
      </c>
      <c r="C329" s="54" t="s">
        <v>694</v>
      </c>
      <c r="D329" s="257"/>
      <c r="E329" s="257"/>
      <c r="F329" s="56" t="str">
        <f t="shared" si="81"/>
        <v>-</v>
      </c>
    </row>
    <row r="330" spans="1:6" ht="12.75" customHeight="1" x14ac:dyDescent="0.2">
      <c r="A330" s="57">
        <v>7234</v>
      </c>
      <c r="B330" s="247" t="s">
        <v>695</v>
      </c>
      <c r="C330" s="54" t="s">
        <v>696</v>
      </c>
      <c r="D330" s="257"/>
      <c r="E330" s="257"/>
      <c r="F330" s="56" t="str">
        <f t="shared" si="81"/>
        <v>-</v>
      </c>
    </row>
    <row r="331" spans="1:6" ht="24" x14ac:dyDescent="0.2">
      <c r="A331" s="57">
        <v>724</v>
      </c>
      <c r="B331" s="247" t="s">
        <v>697</v>
      </c>
      <c r="C331" s="54" t="s">
        <v>698</v>
      </c>
      <c r="D331" s="55">
        <f t="shared" ref="D331:E331" si="89">SUM(D332:D335)</f>
        <v>0</v>
      </c>
      <c r="E331" s="55">
        <f t="shared" si="89"/>
        <v>0</v>
      </c>
      <c r="F331" s="56" t="str">
        <f t="shared" si="81"/>
        <v>-</v>
      </c>
    </row>
    <row r="332" spans="1:6" ht="12.75" customHeight="1" x14ac:dyDescent="0.2">
      <c r="A332" s="57">
        <v>7241</v>
      </c>
      <c r="B332" s="91" t="s">
        <v>699</v>
      </c>
      <c r="C332" s="54" t="s">
        <v>700</v>
      </c>
      <c r="D332" s="257"/>
      <c r="E332" s="257"/>
      <c r="F332" s="56" t="str">
        <f t="shared" si="81"/>
        <v>-</v>
      </c>
    </row>
    <row r="333" spans="1:6" ht="12.75" customHeight="1" x14ac:dyDescent="0.2">
      <c r="A333" s="57">
        <v>7242</v>
      </c>
      <c r="B333" s="91" t="s">
        <v>701</v>
      </c>
      <c r="C333" s="54" t="s">
        <v>702</v>
      </c>
      <c r="D333" s="257"/>
      <c r="E333" s="257"/>
      <c r="F333" s="56" t="str">
        <f t="shared" si="81"/>
        <v>-</v>
      </c>
    </row>
    <row r="334" spans="1:6" ht="12.75" customHeight="1" x14ac:dyDescent="0.2">
      <c r="A334" s="57">
        <v>7243</v>
      </c>
      <c r="B334" s="91" t="s">
        <v>703</v>
      </c>
      <c r="C334" s="54" t="s">
        <v>704</v>
      </c>
      <c r="D334" s="257"/>
      <c r="E334" s="257"/>
      <c r="F334" s="56" t="str">
        <f t="shared" si="81"/>
        <v>-</v>
      </c>
    </row>
    <row r="335" spans="1:6" ht="12.75" customHeight="1" x14ac:dyDescent="0.2">
      <c r="A335" s="57">
        <v>7244</v>
      </c>
      <c r="B335" s="91" t="s">
        <v>705</v>
      </c>
      <c r="C335" s="54" t="s">
        <v>706</v>
      </c>
      <c r="D335" s="257"/>
      <c r="E335" s="257"/>
      <c r="F335" s="56" t="str">
        <f t="shared" si="81"/>
        <v>-</v>
      </c>
    </row>
    <row r="336" spans="1:6" ht="12.75" customHeight="1" x14ac:dyDescent="0.2">
      <c r="A336" s="57">
        <v>725</v>
      </c>
      <c r="B336" s="91" t="s">
        <v>707</v>
      </c>
      <c r="C336" s="54" t="s">
        <v>708</v>
      </c>
      <c r="D336" s="55">
        <f t="shared" ref="D336:E336" si="90">SUM(D337:D338)</f>
        <v>0</v>
      </c>
      <c r="E336" s="55">
        <f t="shared" si="90"/>
        <v>0</v>
      </c>
      <c r="F336" s="56" t="str">
        <f t="shared" si="81"/>
        <v>-</v>
      </c>
    </row>
    <row r="337" spans="1:6" ht="12.75" customHeight="1" x14ac:dyDescent="0.2">
      <c r="A337" s="57">
        <v>7251</v>
      </c>
      <c r="B337" s="91" t="s">
        <v>709</v>
      </c>
      <c r="C337" s="54" t="s">
        <v>710</v>
      </c>
      <c r="D337" s="257"/>
      <c r="E337" s="257"/>
      <c r="F337" s="56" t="str">
        <f t="shared" si="81"/>
        <v>-</v>
      </c>
    </row>
    <row r="338" spans="1:6" ht="12.75" customHeight="1" x14ac:dyDescent="0.2">
      <c r="A338" s="57">
        <v>7252</v>
      </c>
      <c r="B338" s="91" t="s">
        <v>711</v>
      </c>
      <c r="C338" s="54" t="s">
        <v>712</v>
      </c>
      <c r="D338" s="257"/>
      <c r="E338" s="257"/>
      <c r="F338" s="56" t="str">
        <f t="shared" si="81"/>
        <v>-</v>
      </c>
    </row>
    <row r="339" spans="1:6" ht="12.75" customHeight="1" x14ac:dyDescent="0.2">
      <c r="A339" s="57">
        <v>726</v>
      </c>
      <c r="B339" s="91" t="s">
        <v>713</v>
      </c>
      <c r="C339" s="54" t="s">
        <v>714</v>
      </c>
      <c r="D339" s="55">
        <f t="shared" ref="D339:E339" si="91">SUM(D340:D343)</f>
        <v>0</v>
      </c>
      <c r="E339" s="55">
        <f t="shared" si="91"/>
        <v>0</v>
      </c>
      <c r="F339" s="56" t="str">
        <f t="shared" si="81"/>
        <v>-</v>
      </c>
    </row>
    <row r="340" spans="1:6" ht="12.75" customHeight="1" x14ac:dyDescent="0.2">
      <c r="A340" s="57">
        <v>7261</v>
      </c>
      <c r="B340" s="91" t="s">
        <v>715</v>
      </c>
      <c r="C340" s="54" t="s">
        <v>716</v>
      </c>
      <c r="D340" s="257"/>
      <c r="E340" s="257"/>
      <c r="F340" s="56" t="str">
        <f t="shared" si="81"/>
        <v>-</v>
      </c>
    </row>
    <row r="341" spans="1:6" ht="12.75" customHeight="1" x14ac:dyDescent="0.2">
      <c r="A341" s="57">
        <v>7262</v>
      </c>
      <c r="B341" s="91" t="s">
        <v>717</v>
      </c>
      <c r="C341" s="54" t="s">
        <v>718</v>
      </c>
      <c r="D341" s="257"/>
      <c r="E341" s="257"/>
      <c r="F341" s="56" t="str">
        <f t="shared" si="81"/>
        <v>-</v>
      </c>
    </row>
    <row r="342" spans="1:6" ht="12.75" customHeight="1" x14ac:dyDescent="0.2">
      <c r="A342" s="57">
        <v>7263</v>
      </c>
      <c r="B342" s="91" t="s">
        <v>719</v>
      </c>
      <c r="C342" s="54" t="s">
        <v>720</v>
      </c>
      <c r="D342" s="257"/>
      <c r="E342" s="257"/>
      <c r="F342" s="56" t="str">
        <f t="shared" si="81"/>
        <v>-</v>
      </c>
    </row>
    <row r="343" spans="1:6" ht="12.75" customHeight="1" x14ac:dyDescent="0.2">
      <c r="A343" s="57">
        <v>7264</v>
      </c>
      <c r="B343" s="91" t="s">
        <v>721</v>
      </c>
      <c r="C343" s="54" t="s">
        <v>722</v>
      </c>
      <c r="D343" s="257"/>
      <c r="E343" s="257"/>
      <c r="F343" s="56" t="str">
        <f t="shared" si="81"/>
        <v>-</v>
      </c>
    </row>
    <row r="344" spans="1:6" ht="24" x14ac:dyDescent="0.2">
      <c r="A344" s="57">
        <v>73</v>
      </c>
      <c r="B344" s="91" t="s">
        <v>723</v>
      </c>
      <c r="C344" s="54" t="s">
        <v>724</v>
      </c>
      <c r="D344" s="55">
        <f t="shared" ref="D344:E344" si="92">D345</f>
        <v>0</v>
      </c>
      <c r="E344" s="55">
        <f t="shared" si="92"/>
        <v>0</v>
      </c>
      <c r="F344" s="56" t="str">
        <f t="shared" si="81"/>
        <v>-</v>
      </c>
    </row>
    <row r="345" spans="1:6" ht="24" x14ac:dyDescent="0.2">
      <c r="A345" s="57">
        <v>731</v>
      </c>
      <c r="B345" s="91" t="s">
        <v>725</v>
      </c>
      <c r="C345" s="54" t="s">
        <v>726</v>
      </c>
      <c r="D345" s="55">
        <f t="shared" ref="D345:E345" si="93">SUM(D346:D347)</f>
        <v>0</v>
      </c>
      <c r="E345" s="55">
        <f t="shared" si="93"/>
        <v>0</v>
      </c>
      <c r="F345" s="56" t="str">
        <f t="shared" si="81"/>
        <v>-</v>
      </c>
    </row>
    <row r="346" spans="1:6" ht="12.75" customHeight="1" x14ac:dyDescent="0.2">
      <c r="A346" s="57">
        <v>7311</v>
      </c>
      <c r="B346" s="91" t="s">
        <v>727</v>
      </c>
      <c r="C346" s="54" t="s">
        <v>728</v>
      </c>
      <c r="D346" s="257"/>
      <c r="E346" s="257"/>
      <c r="F346" s="56" t="str">
        <f t="shared" si="81"/>
        <v>-</v>
      </c>
    </row>
    <row r="347" spans="1:6" ht="12.75" customHeight="1" x14ac:dyDescent="0.2">
      <c r="A347" s="57">
        <v>7312</v>
      </c>
      <c r="B347" s="91" t="s">
        <v>729</v>
      </c>
      <c r="C347" s="54" t="s">
        <v>730</v>
      </c>
      <c r="D347" s="257"/>
      <c r="E347" s="257"/>
      <c r="F347" s="56" t="str">
        <f t="shared" si="81"/>
        <v>-</v>
      </c>
    </row>
    <row r="348" spans="1:6" ht="12.75" customHeight="1" x14ac:dyDescent="0.2">
      <c r="A348" s="57">
        <v>74</v>
      </c>
      <c r="B348" s="91" t="s">
        <v>731</v>
      </c>
      <c r="C348" s="54" t="s">
        <v>732</v>
      </c>
      <c r="D348" s="55">
        <f t="shared" ref="D348:E348" si="94">D349</f>
        <v>0</v>
      </c>
      <c r="E348" s="55">
        <f t="shared" si="94"/>
        <v>0</v>
      </c>
      <c r="F348" s="56" t="str">
        <f t="shared" si="81"/>
        <v>-</v>
      </c>
    </row>
    <row r="349" spans="1:6" ht="12.75" customHeight="1" x14ac:dyDescent="0.2">
      <c r="A349" s="57">
        <v>741</v>
      </c>
      <c r="B349" s="91" t="s">
        <v>733</v>
      </c>
      <c r="C349" s="54" t="s">
        <v>734</v>
      </c>
      <c r="D349" s="257"/>
      <c r="E349" s="257"/>
      <c r="F349" s="56" t="str">
        <f t="shared" si="81"/>
        <v>-</v>
      </c>
    </row>
    <row r="350" spans="1:6" ht="12.75" customHeight="1" x14ac:dyDescent="0.2">
      <c r="A350" s="57">
        <v>4</v>
      </c>
      <c r="B350" s="91" t="s">
        <v>735</v>
      </c>
      <c r="C350" s="54" t="s">
        <v>736</v>
      </c>
      <c r="D350" s="55">
        <f t="shared" ref="D350:E350" si="95">D351+D363+D396+D400+D402</f>
        <v>441605</v>
      </c>
      <c r="E350" s="55">
        <f t="shared" si="95"/>
        <v>729080.77</v>
      </c>
      <c r="F350" s="56">
        <f t="shared" si="81"/>
        <v>165.09794273162669</v>
      </c>
    </row>
    <row r="351" spans="1:6" ht="12.75" customHeight="1" x14ac:dyDescent="0.2">
      <c r="A351" s="57">
        <v>41</v>
      </c>
      <c r="B351" s="91" t="s">
        <v>737</v>
      </c>
      <c r="C351" s="54" t="s">
        <v>738</v>
      </c>
      <c r="D351" s="55">
        <f t="shared" ref="D351:E351" si="96">D352+D356</f>
        <v>5625</v>
      </c>
      <c r="E351" s="55">
        <f t="shared" si="96"/>
        <v>5875</v>
      </c>
      <c r="F351" s="56">
        <f t="shared" si="81"/>
        <v>104.44444444444446</v>
      </c>
    </row>
    <row r="352" spans="1:6" ht="12.75" customHeight="1" x14ac:dyDescent="0.2">
      <c r="A352" s="57">
        <v>411</v>
      </c>
      <c r="B352" s="91" t="s">
        <v>739</v>
      </c>
      <c r="C352" s="54" t="s">
        <v>740</v>
      </c>
      <c r="D352" s="55">
        <f t="shared" ref="D352:E352" si="97">SUM(D353:D355)</f>
        <v>0</v>
      </c>
      <c r="E352" s="55">
        <f t="shared" si="97"/>
        <v>0</v>
      </c>
      <c r="F352" s="56" t="str">
        <f t="shared" si="81"/>
        <v>-</v>
      </c>
    </row>
    <row r="353" spans="1:6" ht="12.75" customHeight="1" x14ac:dyDescent="0.2">
      <c r="A353" s="57">
        <v>4111</v>
      </c>
      <c r="B353" s="91" t="s">
        <v>637</v>
      </c>
      <c r="C353" s="54" t="s">
        <v>741</v>
      </c>
      <c r="D353" s="257"/>
      <c r="E353" s="257"/>
      <c r="F353" s="56" t="str">
        <f t="shared" si="81"/>
        <v>-</v>
      </c>
    </row>
    <row r="354" spans="1:6" ht="12.75" customHeight="1" x14ac:dyDescent="0.2">
      <c r="A354" s="57">
        <v>4112</v>
      </c>
      <c r="B354" s="91" t="s">
        <v>639</v>
      </c>
      <c r="C354" s="54" t="s">
        <v>742</v>
      </c>
      <c r="D354" s="257"/>
      <c r="E354" s="257"/>
      <c r="F354" s="56" t="str">
        <f t="shared" si="81"/>
        <v>-</v>
      </c>
    </row>
    <row r="355" spans="1:6" ht="12.75" customHeight="1" x14ac:dyDescent="0.2">
      <c r="A355" s="57">
        <v>4113</v>
      </c>
      <c r="B355" s="91" t="s">
        <v>743</v>
      </c>
      <c r="C355" s="54" t="s">
        <v>744</v>
      </c>
      <c r="D355" s="257"/>
      <c r="E355" s="257"/>
      <c r="F355" s="56" t="str">
        <f t="shared" si="81"/>
        <v>-</v>
      </c>
    </row>
    <row r="356" spans="1:6" ht="12.75" customHeight="1" x14ac:dyDescent="0.2">
      <c r="A356" s="57">
        <v>412</v>
      </c>
      <c r="B356" s="91" t="s">
        <v>745</v>
      </c>
      <c r="C356" s="54" t="s">
        <v>746</v>
      </c>
      <c r="D356" s="55">
        <f t="shared" ref="D356:E356" si="98">SUM(D357:D362)</f>
        <v>5625</v>
      </c>
      <c r="E356" s="55">
        <f t="shared" si="98"/>
        <v>5875</v>
      </c>
      <c r="F356" s="56">
        <f t="shared" si="81"/>
        <v>104.44444444444446</v>
      </c>
    </row>
    <row r="357" spans="1:6" ht="12.75" customHeight="1" x14ac:dyDescent="0.2">
      <c r="A357" s="57">
        <v>4121</v>
      </c>
      <c r="B357" s="91" t="s">
        <v>645</v>
      </c>
      <c r="C357" s="54" t="s">
        <v>747</v>
      </c>
      <c r="D357" s="257"/>
      <c r="E357" s="257"/>
      <c r="F357" s="56" t="str">
        <f t="shared" si="81"/>
        <v>-</v>
      </c>
    </row>
    <row r="358" spans="1:6" ht="12.75" customHeight="1" x14ac:dyDescent="0.2">
      <c r="A358" s="57">
        <v>4122</v>
      </c>
      <c r="B358" s="91" t="s">
        <v>647</v>
      </c>
      <c r="C358" s="54" t="s">
        <v>748</v>
      </c>
      <c r="D358" s="257"/>
      <c r="E358" s="257"/>
      <c r="F358" s="56" t="str">
        <f t="shared" si="81"/>
        <v>-</v>
      </c>
    </row>
    <row r="359" spans="1:6" ht="12.75" customHeight="1" x14ac:dyDescent="0.2">
      <c r="A359" s="57">
        <v>4123</v>
      </c>
      <c r="B359" s="91" t="s">
        <v>649</v>
      </c>
      <c r="C359" s="54" t="s">
        <v>749</v>
      </c>
      <c r="D359" s="257"/>
      <c r="E359" s="257"/>
      <c r="F359" s="56" t="str">
        <f t="shared" si="81"/>
        <v>-</v>
      </c>
    </row>
    <row r="360" spans="1:6" ht="12.75" customHeight="1" x14ac:dyDescent="0.2">
      <c r="A360" s="57">
        <v>4124</v>
      </c>
      <c r="B360" s="91" t="s">
        <v>651</v>
      </c>
      <c r="C360" s="54" t="s">
        <v>750</v>
      </c>
      <c r="D360" s="257"/>
      <c r="E360" s="257"/>
      <c r="F360" s="56" t="str">
        <f t="shared" si="81"/>
        <v>-</v>
      </c>
    </row>
    <row r="361" spans="1:6" ht="12.75" customHeight="1" x14ac:dyDescent="0.2">
      <c r="A361" s="57">
        <v>4125</v>
      </c>
      <c r="B361" s="91" t="s">
        <v>653</v>
      </c>
      <c r="C361" s="54" t="s">
        <v>751</v>
      </c>
      <c r="D361" s="257"/>
      <c r="E361" s="257"/>
      <c r="F361" s="56" t="str">
        <f t="shared" si="81"/>
        <v>-</v>
      </c>
    </row>
    <row r="362" spans="1:6" ht="12.75" customHeight="1" x14ac:dyDescent="0.2">
      <c r="A362" s="57">
        <v>4126</v>
      </c>
      <c r="B362" s="91" t="s">
        <v>655</v>
      </c>
      <c r="C362" s="54" t="s">
        <v>752</v>
      </c>
      <c r="D362" s="257">
        <v>5625</v>
      </c>
      <c r="E362" s="257">
        <v>5875</v>
      </c>
      <c r="F362" s="56">
        <f t="shared" si="81"/>
        <v>104.44444444444446</v>
      </c>
    </row>
    <row r="363" spans="1:6" ht="24" x14ac:dyDescent="0.2">
      <c r="A363" s="57">
        <v>42</v>
      </c>
      <c r="B363" s="247" t="s">
        <v>753</v>
      </c>
      <c r="C363" s="54" t="s">
        <v>754</v>
      </c>
      <c r="D363" s="55">
        <f t="shared" ref="D363:E363" si="99">D364+D369+D378+D383+D388+D391</f>
        <v>435980</v>
      </c>
      <c r="E363" s="55">
        <f t="shared" si="99"/>
        <v>723205.77</v>
      </c>
      <c r="F363" s="56">
        <f t="shared" si="81"/>
        <v>165.88049222441396</v>
      </c>
    </row>
    <row r="364" spans="1:6" ht="12.75" customHeight="1" x14ac:dyDescent="0.2">
      <c r="A364" s="57">
        <v>421</v>
      </c>
      <c r="B364" s="91" t="s">
        <v>755</v>
      </c>
      <c r="C364" s="54" t="s">
        <v>756</v>
      </c>
      <c r="D364" s="55">
        <f t="shared" ref="D364:E364" si="100">SUM(D365:D368)</f>
        <v>352208</v>
      </c>
      <c r="E364" s="55">
        <f t="shared" si="100"/>
        <v>711750</v>
      </c>
      <c r="F364" s="56">
        <f t="shared" si="81"/>
        <v>202.08229228183345</v>
      </c>
    </row>
    <row r="365" spans="1:6" ht="12.75" customHeight="1" x14ac:dyDescent="0.2">
      <c r="A365" s="57">
        <v>4211</v>
      </c>
      <c r="B365" s="91" t="s">
        <v>661</v>
      </c>
      <c r="C365" s="54" t="s">
        <v>757</v>
      </c>
      <c r="D365" s="257"/>
      <c r="E365" s="257"/>
      <c r="F365" s="56" t="str">
        <f t="shared" si="81"/>
        <v>-</v>
      </c>
    </row>
    <row r="366" spans="1:6" ht="12.75" customHeight="1" x14ac:dyDescent="0.2">
      <c r="A366" s="57">
        <v>4212</v>
      </c>
      <c r="B366" s="91" t="s">
        <v>663</v>
      </c>
      <c r="C366" s="54" t="s">
        <v>758</v>
      </c>
      <c r="D366" s="257">
        <v>330079</v>
      </c>
      <c r="E366" s="257">
        <v>650000</v>
      </c>
      <c r="F366" s="56">
        <f t="shared" si="81"/>
        <v>196.92255490352309</v>
      </c>
    </row>
    <row r="367" spans="1:6" ht="12.75" customHeight="1" x14ac:dyDescent="0.2">
      <c r="A367" s="57">
        <v>4213</v>
      </c>
      <c r="B367" s="91" t="s">
        <v>665</v>
      </c>
      <c r="C367" s="54" t="s">
        <v>759</v>
      </c>
      <c r="D367" s="257"/>
      <c r="E367" s="257"/>
      <c r="F367" s="56" t="str">
        <f t="shared" si="81"/>
        <v>-</v>
      </c>
    </row>
    <row r="368" spans="1:6" ht="12.75" customHeight="1" x14ac:dyDescent="0.2">
      <c r="A368" s="57">
        <v>4214</v>
      </c>
      <c r="B368" s="91" t="s">
        <v>667</v>
      </c>
      <c r="C368" s="54" t="s">
        <v>760</v>
      </c>
      <c r="D368" s="257">
        <v>22129</v>
      </c>
      <c r="E368" s="257">
        <v>61750</v>
      </c>
      <c r="F368" s="56">
        <f t="shared" si="81"/>
        <v>279.0455962763794</v>
      </c>
    </row>
    <row r="369" spans="1:6" ht="12.75" customHeight="1" x14ac:dyDescent="0.2">
      <c r="A369" s="57">
        <v>422</v>
      </c>
      <c r="B369" s="91" t="s">
        <v>761</v>
      </c>
      <c r="C369" s="54" t="s">
        <v>762</v>
      </c>
      <c r="D369" s="55">
        <f t="shared" ref="D369:E369" si="101">SUM(D370:D377)</f>
        <v>80772</v>
      </c>
      <c r="E369" s="55">
        <f t="shared" si="101"/>
        <v>8455.77</v>
      </c>
      <c r="F369" s="56">
        <f t="shared" si="81"/>
        <v>10.46868964492646</v>
      </c>
    </row>
    <row r="370" spans="1:6" ht="12.75" customHeight="1" x14ac:dyDescent="0.2">
      <c r="A370" s="57">
        <v>4221</v>
      </c>
      <c r="B370" s="91" t="s">
        <v>671</v>
      </c>
      <c r="C370" s="54" t="s">
        <v>763</v>
      </c>
      <c r="D370" s="257"/>
      <c r="E370" s="257">
        <v>3549</v>
      </c>
      <c r="F370" s="56" t="str">
        <f t="shared" si="81"/>
        <v>-</v>
      </c>
    </row>
    <row r="371" spans="1:6" ht="12.75" customHeight="1" x14ac:dyDescent="0.2">
      <c r="A371" s="57">
        <v>4222</v>
      </c>
      <c r="B371" s="91" t="s">
        <v>764</v>
      </c>
      <c r="C371" s="54" t="s">
        <v>765</v>
      </c>
      <c r="D371" s="257"/>
      <c r="E371" s="257"/>
      <c r="F371" s="56" t="str">
        <f t="shared" si="81"/>
        <v>-</v>
      </c>
    </row>
    <row r="372" spans="1:6" ht="12.75" customHeight="1" x14ac:dyDescent="0.2">
      <c r="A372" s="57">
        <v>4223</v>
      </c>
      <c r="B372" s="91" t="s">
        <v>675</v>
      </c>
      <c r="C372" s="54" t="s">
        <v>766</v>
      </c>
      <c r="D372" s="257">
        <v>3380</v>
      </c>
      <c r="E372" s="257"/>
      <c r="F372" s="56">
        <f t="shared" si="81"/>
        <v>0</v>
      </c>
    </row>
    <row r="373" spans="1:6" ht="12.75" customHeight="1" x14ac:dyDescent="0.2">
      <c r="A373" s="57">
        <v>4224</v>
      </c>
      <c r="B373" s="91" t="s">
        <v>677</v>
      </c>
      <c r="C373" s="54" t="s">
        <v>767</v>
      </c>
      <c r="D373" s="257"/>
      <c r="E373" s="257"/>
      <c r="F373" s="56" t="str">
        <f t="shared" si="81"/>
        <v>-</v>
      </c>
    </row>
    <row r="374" spans="1:6" ht="12.75" customHeight="1" x14ac:dyDescent="0.2">
      <c r="A374" s="57">
        <v>4225</v>
      </c>
      <c r="B374" s="91" t="s">
        <v>679</v>
      </c>
      <c r="C374" s="54" t="s">
        <v>768</v>
      </c>
      <c r="D374" s="257"/>
      <c r="E374" s="257"/>
      <c r="F374" s="56" t="str">
        <f t="shared" si="81"/>
        <v>-</v>
      </c>
    </row>
    <row r="375" spans="1:6" ht="12.75" customHeight="1" x14ac:dyDescent="0.2">
      <c r="A375" s="57">
        <v>4226</v>
      </c>
      <c r="B375" s="91" t="s">
        <v>681</v>
      </c>
      <c r="C375" s="54" t="s">
        <v>769</v>
      </c>
      <c r="D375" s="257"/>
      <c r="E375" s="257"/>
      <c r="F375" s="56" t="str">
        <f t="shared" si="81"/>
        <v>-</v>
      </c>
    </row>
    <row r="376" spans="1:6" ht="12.75" customHeight="1" x14ac:dyDescent="0.2">
      <c r="A376" s="57">
        <v>4227</v>
      </c>
      <c r="B376" s="247" t="s">
        <v>683</v>
      </c>
      <c r="C376" s="54" t="s">
        <v>770</v>
      </c>
      <c r="D376" s="257">
        <v>77392</v>
      </c>
      <c r="E376" s="257">
        <v>4906.7700000000004</v>
      </c>
      <c r="F376" s="56">
        <f t="shared" si="81"/>
        <v>6.3401514368410181</v>
      </c>
    </row>
    <row r="377" spans="1:6" ht="12.75" customHeight="1" x14ac:dyDescent="0.2">
      <c r="A377" s="57" t="s">
        <v>771</v>
      </c>
      <c r="B377" s="247" t="s">
        <v>686</v>
      </c>
      <c r="C377" s="54" t="s">
        <v>771</v>
      </c>
      <c r="D377" s="257"/>
      <c r="E377" s="257"/>
      <c r="F377" s="56" t="str">
        <f t="shared" si="81"/>
        <v>-</v>
      </c>
    </row>
    <row r="378" spans="1:6" ht="12.75" customHeight="1" x14ac:dyDescent="0.2">
      <c r="A378" s="57">
        <v>423</v>
      </c>
      <c r="B378" s="91" t="s">
        <v>772</v>
      </c>
      <c r="C378" s="54" t="s">
        <v>773</v>
      </c>
      <c r="D378" s="55">
        <f t="shared" ref="D378:E378" si="102">SUM(D379:D382)</f>
        <v>0</v>
      </c>
      <c r="E378" s="55">
        <f t="shared" si="102"/>
        <v>0</v>
      </c>
      <c r="F378" s="56" t="str">
        <f t="shared" si="81"/>
        <v>-</v>
      </c>
    </row>
    <row r="379" spans="1:6" ht="12.75" customHeight="1" x14ac:dyDescent="0.2">
      <c r="A379" s="57">
        <v>4231</v>
      </c>
      <c r="B379" s="91" t="s">
        <v>689</v>
      </c>
      <c r="C379" s="54" t="s">
        <v>774</v>
      </c>
      <c r="D379" s="257"/>
      <c r="E379" s="257"/>
      <c r="F379" s="56" t="str">
        <f t="shared" si="81"/>
        <v>-</v>
      </c>
    </row>
    <row r="380" spans="1:6" ht="12.75" customHeight="1" x14ac:dyDescent="0.2">
      <c r="A380" s="57">
        <v>4232</v>
      </c>
      <c r="B380" s="91" t="s">
        <v>691</v>
      </c>
      <c r="C380" s="54" t="s">
        <v>775</v>
      </c>
      <c r="D380" s="257"/>
      <c r="E380" s="257"/>
      <c r="F380" s="56" t="str">
        <f t="shared" si="81"/>
        <v>-</v>
      </c>
    </row>
    <row r="381" spans="1:6" ht="12.75" customHeight="1" x14ac:dyDescent="0.2">
      <c r="A381" s="57">
        <v>4233</v>
      </c>
      <c r="B381" s="91" t="s">
        <v>693</v>
      </c>
      <c r="C381" s="54" t="s">
        <v>776</v>
      </c>
      <c r="D381" s="257"/>
      <c r="E381" s="257"/>
      <c r="F381" s="56" t="str">
        <f t="shared" si="81"/>
        <v>-</v>
      </c>
    </row>
    <row r="382" spans="1:6" ht="12.75" customHeight="1" x14ac:dyDescent="0.2">
      <c r="A382" s="57">
        <v>4234</v>
      </c>
      <c r="B382" s="247" t="s">
        <v>695</v>
      </c>
      <c r="C382" s="54" t="s">
        <v>777</v>
      </c>
      <c r="D382" s="257"/>
      <c r="E382" s="257"/>
      <c r="F382" s="56" t="str">
        <f t="shared" si="81"/>
        <v>-</v>
      </c>
    </row>
    <row r="383" spans="1:6" ht="12.75" customHeight="1" x14ac:dyDescent="0.2">
      <c r="A383" s="57">
        <v>424</v>
      </c>
      <c r="B383" s="91" t="s">
        <v>778</v>
      </c>
      <c r="C383" s="54" t="s">
        <v>779</v>
      </c>
      <c r="D383" s="55">
        <f t="shared" ref="D383:E383" si="103">SUM(D384:D387)</f>
        <v>3000</v>
      </c>
      <c r="E383" s="55">
        <f t="shared" si="103"/>
        <v>3000</v>
      </c>
      <c r="F383" s="56">
        <f t="shared" si="81"/>
        <v>100</v>
      </c>
    </row>
    <row r="384" spans="1:6" ht="12.75" customHeight="1" x14ac:dyDescent="0.2">
      <c r="A384" s="57">
        <v>4241</v>
      </c>
      <c r="B384" s="91" t="s">
        <v>780</v>
      </c>
      <c r="C384" s="54" t="s">
        <v>781</v>
      </c>
      <c r="D384" s="257">
        <v>3000</v>
      </c>
      <c r="E384" s="257">
        <v>3000</v>
      </c>
      <c r="F384" s="56">
        <f t="shared" si="81"/>
        <v>100</v>
      </c>
    </row>
    <row r="385" spans="1:6" ht="12.75" customHeight="1" x14ac:dyDescent="0.2">
      <c r="A385" s="57">
        <v>4242</v>
      </c>
      <c r="B385" s="91" t="s">
        <v>701</v>
      </c>
      <c r="C385" s="54" t="s">
        <v>782</v>
      </c>
      <c r="D385" s="257"/>
      <c r="E385" s="257"/>
      <c r="F385" s="56" t="str">
        <f t="shared" si="81"/>
        <v>-</v>
      </c>
    </row>
    <row r="386" spans="1:6" ht="12.75" customHeight="1" x14ac:dyDescent="0.2">
      <c r="A386" s="57">
        <v>4243</v>
      </c>
      <c r="B386" s="91" t="s">
        <v>703</v>
      </c>
      <c r="C386" s="54" t="s">
        <v>783</v>
      </c>
      <c r="D386" s="257"/>
      <c r="E386" s="257"/>
      <c r="F386" s="56" t="str">
        <f t="shared" si="81"/>
        <v>-</v>
      </c>
    </row>
    <row r="387" spans="1:6" ht="12.75" customHeight="1" x14ac:dyDescent="0.2">
      <c r="A387" s="57">
        <v>4244</v>
      </c>
      <c r="B387" s="91" t="s">
        <v>705</v>
      </c>
      <c r="C387" s="54" t="s">
        <v>784</v>
      </c>
      <c r="D387" s="257"/>
      <c r="E387" s="257"/>
      <c r="F387" s="56" t="str">
        <f t="shared" si="81"/>
        <v>-</v>
      </c>
    </row>
    <row r="388" spans="1:6" ht="12.75" customHeight="1" x14ac:dyDescent="0.2">
      <c r="A388" s="57">
        <v>425</v>
      </c>
      <c r="B388" s="91" t="s">
        <v>785</v>
      </c>
      <c r="C388" s="54" t="s">
        <v>786</v>
      </c>
      <c r="D388" s="55">
        <f t="shared" ref="D388:E388" si="104">SUM(D389:D390)</f>
        <v>0</v>
      </c>
      <c r="E388" s="55">
        <f t="shared" si="104"/>
        <v>0</v>
      </c>
      <c r="F388" s="56" t="str">
        <f t="shared" si="81"/>
        <v>-</v>
      </c>
    </row>
    <row r="389" spans="1:6" ht="12.75" customHeight="1" x14ac:dyDescent="0.2">
      <c r="A389" s="57">
        <v>4251</v>
      </c>
      <c r="B389" s="91" t="s">
        <v>787</v>
      </c>
      <c r="C389" s="54" t="s">
        <v>788</v>
      </c>
      <c r="D389" s="257"/>
      <c r="E389" s="257"/>
      <c r="F389" s="56" t="str">
        <f t="shared" si="81"/>
        <v>-</v>
      </c>
    </row>
    <row r="390" spans="1:6" ht="12.75" customHeight="1" x14ac:dyDescent="0.2">
      <c r="A390" s="57">
        <v>4252</v>
      </c>
      <c r="B390" s="91" t="s">
        <v>711</v>
      </c>
      <c r="C390" s="54" t="s">
        <v>789</v>
      </c>
      <c r="D390" s="257"/>
      <c r="E390" s="257"/>
      <c r="F390" s="56" t="str">
        <f t="shared" si="81"/>
        <v>-</v>
      </c>
    </row>
    <row r="391" spans="1:6" ht="12.75" customHeight="1" x14ac:dyDescent="0.2">
      <c r="A391" s="57">
        <v>426</v>
      </c>
      <c r="B391" s="91" t="s">
        <v>790</v>
      </c>
      <c r="C391" s="54" t="s">
        <v>791</v>
      </c>
      <c r="D391" s="55">
        <f t="shared" ref="D391:E391" si="105">SUM(D392:D395)</f>
        <v>0</v>
      </c>
      <c r="E391" s="55">
        <f t="shared" si="105"/>
        <v>0</v>
      </c>
      <c r="F391" s="56" t="str">
        <f t="shared" si="81"/>
        <v>-</v>
      </c>
    </row>
    <row r="392" spans="1:6" ht="12.75" customHeight="1" x14ac:dyDescent="0.2">
      <c r="A392" s="57">
        <v>4261</v>
      </c>
      <c r="B392" s="91" t="s">
        <v>715</v>
      </c>
      <c r="C392" s="54" t="s">
        <v>792</v>
      </c>
      <c r="D392" s="257"/>
      <c r="E392" s="257"/>
      <c r="F392" s="56" t="str">
        <f t="shared" si="81"/>
        <v>-</v>
      </c>
    </row>
    <row r="393" spans="1:6" ht="12.75" customHeight="1" x14ac:dyDescent="0.2">
      <c r="A393" s="57">
        <v>4262</v>
      </c>
      <c r="B393" s="91" t="s">
        <v>717</v>
      </c>
      <c r="C393" s="54" t="s">
        <v>793</v>
      </c>
      <c r="D393" s="257"/>
      <c r="E393" s="257"/>
      <c r="F393" s="56" t="str">
        <f t="shared" si="81"/>
        <v>-</v>
      </c>
    </row>
    <row r="394" spans="1:6" ht="12.75" customHeight="1" x14ac:dyDescent="0.2">
      <c r="A394" s="57">
        <v>4263</v>
      </c>
      <c r="B394" s="91" t="s">
        <v>719</v>
      </c>
      <c r="C394" s="54" t="s">
        <v>794</v>
      </c>
      <c r="D394" s="257"/>
      <c r="E394" s="257"/>
      <c r="F394" s="56" t="str">
        <f t="shared" si="81"/>
        <v>-</v>
      </c>
    </row>
    <row r="395" spans="1:6" ht="12.75" customHeight="1" x14ac:dyDescent="0.2">
      <c r="A395" s="57">
        <v>4264</v>
      </c>
      <c r="B395" s="91" t="s">
        <v>721</v>
      </c>
      <c r="C395" s="54" t="s">
        <v>795</v>
      </c>
      <c r="D395" s="257"/>
      <c r="E395" s="257"/>
      <c r="F395" s="56" t="str">
        <f t="shared" si="81"/>
        <v>-</v>
      </c>
    </row>
    <row r="396" spans="1:6" ht="24" x14ac:dyDescent="0.2">
      <c r="A396" s="57">
        <v>43</v>
      </c>
      <c r="B396" s="91" t="s">
        <v>796</v>
      </c>
      <c r="C396" s="54" t="s">
        <v>797</v>
      </c>
      <c r="D396" s="55">
        <f t="shared" ref="D396:E396" si="106">D397</f>
        <v>0</v>
      </c>
      <c r="E396" s="55">
        <f t="shared" si="106"/>
        <v>0</v>
      </c>
      <c r="F396" s="56" t="str">
        <f t="shared" si="81"/>
        <v>-</v>
      </c>
    </row>
    <row r="397" spans="1:6" ht="12.75" customHeight="1" x14ac:dyDescent="0.2">
      <c r="A397" s="57">
        <v>431</v>
      </c>
      <c r="B397" s="91" t="s">
        <v>798</v>
      </c>
      <c r="C397" s="54" t="s">
        <v>799</v>
      </c>
      <c r="D397" s="55">
        <f t="shared" ref="D397:E397" si="107">SUM(D398:D399)</f>
        <v>0</v>
      </c>
      <c r="E397" s="55">
        <f t="shared" si="107"/>
        <v>0</v>
      </c>
      <c r="F397" s="56" t="str">
        <f t="shared" si="81"/>
        <v>-</v>
      </c>
    </row>
    <row r="398" spans="1:6" ht="12.75" customHeight="1" x14ac:dyDescent="0.2">
      <c r="A398" s="57">
        <v>4311</v>
      </c>
      <c r="B398" s="91" t="s">
        <v>727</v>
      </c>
      <c r="C398" s="54" t="s">
        <v>800</v>
      </c>
      <c r="D398" s="257"/>
      <c r="E398" s="257"/>
      <c r="F398" s="56" t="str">
        <f t="shared" si="81"/>
        <v>-</v>
      </c>
    </row>
    <row r="399" spans="1:6" ht="12.75" customHeight="1" x14ac:dyDescent="0.2">
      <c r="A399" s="57">
        <v>4312</v>
      </c>
      <c r="B399" s="91" t="s">
        <v>729</v>
      </c>
      <c r="C399" s="54" t="s">
        <v>801</v>
      </c>
      <c r="D399" s="257"/>
      <c r="E399" s="257"/>
      <c r="F399" s="56" t="str">
        <f t="shared" si="81"/>
        <v>-</v>
      </c>
    </row>
    <row r="400" spans="1:6" ht="12.75" customHeight="1" x14ac:dyDescent="0.2">
      <c r="A400" s="57">
        <v>44</v>
      </c>
      <c r="B400" s="91" t="s">
        <v>802</v>
      </c>
      <c r="C400" s="54" t="s">
        <v>803</v>
      </c>
      <c r="D400" s="55">
        <f t="shared" ref="D400:E400" si="108">D401</f>
        <v>0</v>
      </c>
      <c r="E400" s="55">
        <f t="shared" si="108"/>
        <v>0</v>
      </c>
      <c r="F400" s="56" t="str">
        <f t="shared" si="81"/>
        <v>-</v>
      </c>
    </row>
    <row r="401" spans="1:6" ht="12.75" customHeight="1" x14ac:dyDescent="0.2">
      <c r="A401" s="57">
        <v>441</v>
      </c>
      <c r="B401" s="91" t="s">
        <v>804</v>
      </c>
      <c r="C401" s="54" t="s">
        <v>805</v>
      </c>
      <c r="D401" s="257"/>
      <c r="E401" s="257"/>
      <c r="F401" s="56" t="str">
        <f t="shared" si="81"/>
        <v>-</v>
      </c>
    </row>
    <row r="402" spans="1:6" ht="12.75" customHeight="1" x14ac:dyDescent="0.2">
      <c r="A402" s="57">
        <v>45</v>
      </c>
      <c r="B402" s="91" t="s">
        <v>806</v>
      </c>
      <c r="C402" s="54" t="s">
        <v>807</v>
      </c>
      <c r="D402" s="55">
        <f t="shared" ref="D402:E402" si="109">SUM(D403:D406)</f>
        <v>0</v>
      </c>
      <c r="E402" s="55">
        <f t="shared" si="109"/>
        <v>0</v>
      </c>
      <c r="F402" s="56" t="str">
        <f t="shared" si="81"/>
        <v>-</v>
      </c>
    </row>
    <row r="403" spans="1:6" ht="12.75" customHeight="1" x14ac:dyDescent="0.2">
      <c r="A403" s="57">
        <v>451</v>
      </c>
      <c r="B403" s="91" t="s">
        <v>808</v>
      </c>
      <c r="C403" s="54" t="s">
        <v>809</v>
      </c>
      <c r="D403" s="257"/>
      <c r="E403" s="257"/>
      <c r="F403" s="56" t="str">
        <f t="shared" si="81"/>
        <v>-</v>
      </c>
    </row>
    <row r="404" spans="1:6" ht="12.75" customHeight="1" x14ac:dyDescent="0.2">
      <c r="A404" s="57">
        <v>452</v>
      </c>
      <c r="B404" s="91" t="s">
        <v>810</v>
      </c>
      <c r="C404" s="54" t="s">
        <v>811</v>
      </c>
      <c r="D404" s="257"/>
      <c r="E404" s="257"/>
      <c r="F404" s="56" t="str">
        <f t="shared" si="81"/>
        <v>-</v>
      </c>
    </row>
    <row r="405" spans="1:6" ht="12.75" customHeight="1" x14ac:dyDescent="0.2">
      <c r="A405" s="57">
        <v>453</v>
      </c>
      <c r="B405" s="91" t="s">
        <v>812</v>
      </c>
      <c r="C405" s="54" t="s">
        <v>813</v>
      </c>
      <c r="D405" s="257"/>
      <c r="E405" s="257"/>
      <c r="F405" s="56" t="str">
        <f t="shared" si="81"/>
        <v>-</v>
      </c>
    </row>
    <row r="406" spans="1:6" ht="12.75" customHeight="1" x14ac:dyDescent="0.2">
      <c r="A406" s="57">
        <v>454</v>
      </c>
      <c r="B406" s="91" t="s">
        <v>814</v>
      </c>
      <c r="C406" s="54" t="s">
        <v>815</v>
      </c>
      <c r="D406" s="257"/>
      <c r="E406" s="257"/>
      <c r="F406" s="56" t="str">
        <f t="shared" si="81"/>
        <v>-</v>
      </c>
    </row>
    <row r="407" spans="1:6" ht="12.75" customHeight="1" x14ac:dyDescent="0.2">
      <c r="A407" s="57" t="s">
        <v>605</v>
      </c>
      <c r="B407" s="91" t="s">
        <v>816</v>
      </c>
      <c r="C407" s="54" t="s">
        <v>817</v>
      </c>
      <c r="D407" s="55">
        <f t="shared" ref="D407:E407" si="110">IF(D298&gt;=D350,D298-D350,0)</f>
        <v>0</v>
      </c>
      <c r="E407" s="55">
        <f t="shared" si="110"/>
        <v>0</v>
      </c>
      <c r="F407" s="56" t="str">
        <f t="shared" si="81"/>
        <v>-</v>
      </c>
    </row>
    <row r="408" spans="1:6" ht="12.75" customHeight="1" x14ac:dyDescent="0.2">
      <c r="A408" s="57" t="s">
        <v>605</v>
      </c>
      <c r="B408" s="91" t="s">
        <v>818</v>
      </c>
      <c r="C408" s="54" t="s">
        <v>819</v>
      </c>
      <c r="D408" s="55">
        <f t="shared" ref="D408:E408" si="111">IF(D350&gt;=D298,D350-D298,0)</f>
        <v>422005</v>
      </c>
      <c r="E408" s="55">
        <f t="shared" si="111"/>
        <v>715914.07000000007</v>
      </c>
      <c r="F408" s="56">
        <f t="shared" si="81"/>
        <v>169.64587386405375</v>
      </c>
    </row>
    <row r="409" spans="1:6" ht="12.75" customHeight="1" x14ac:dyDescent="0.2">
      <c r="A409" s="57">
        <v>92212</v>
      </c>
      <c r="B409" s="91" t="s">
        <v>820</v>
      </c>
      <c r="C409" s="54" t="s">
        <v>821</v>
      </c>
      <c r="D409" s="257"/>
      <c r="E409" s="257"/>
      <c r="F409" s="56" t="str">
        <f t="shared" si="81"/>
        <v>-</v>
      </c>
    </row>
    <row r="410" spans="1:6" ht="12.75" customHeight="1" x14ac:dyDescent="0.2">
      <c r="A410" s="57">
        <v>92222</v>
      </c>
      <c r="B410" s="91" t="s">
        <v>822</v>
      </c>
      <c r="C410" s="54" t="s">
        <v>823</v>
      </c>
      <c r="D410" s="257"/>
      <c r="E410" s="257"/>
      <c r="F410" s="56" t="str">
        <f t="shared" si="81"/>
        <v>-</v>
      </c>
    </row>
    <row r="411" spans="1:6" ht="12.75" customHeight="1" x14ac:dyDescent="0.2">
      <c r="A411" s="57">
        <v>97</v>
      </c>
      <c r="B411" s="91" t="s">
        <v>824</v>
      </c>
      <c r="C411" s="54" t="s">
        <v>825</v>
      </c>
      <c r="D411" s="257"/>
      <c r="E411" s="257"/>
      <c r="F411" s="56" t="str">
        <f t="shared" si="81"/>
        <v>-</v>
      </c>
    </row>
    <row r="412" spans="1:6" ht="12.75" customHeight="1" x14ac:dyDescent="0.2">
      <c r="A412" s="57" t="s">
        <v>605</v>
      </c>
      <c r="B412" s="91" t="s">
        <v>826</v>
      </c>
      <c r="C412" s="54" t="s">
        <v>827</v>
      </c>
      <c r="D412" s="55">
        <f>D6+D298</f>
        <v>4135252</v>
      </c>
      <c r="E412" s="55">
        <f>E6+E298</f>
        <v>3197369.81</v>
      </c>
      <c r="F412" s="56">
        <f t="shared" si="81"/>
        <v>77.31982984350168</v>
      </c>
    </row>
    <row r="413" spans="1:6" ht="12.75" customHeight="1" x14ac:dyDescent="0.2">
      <c r="A413" s="57" t="s">
        <v>605</v>
      </c>
      <c r="B413" s="91" t="s">
        <v>828</v>
      </c>
      <c r="C413" s="54" t="s">
        <v>829</v>
      </c>
      <c r="D413" s="55">
        <f t="shared" ref="D413:E413" si="112">D289+D350</f>
        <v>3586986</v>
      </c>
      <c r="E413" s="55">
        <f t="shared" si="112"/>
        <v>2645921.13</v>
      </c>
      <c r="F413" s="56">
        <f t="shared" si="81"/>
        <v>73.764467717465294</v>
      </c>
    </row>
    <row r="414" spans="1:6" ht="12.75" customHeight="1" x14ac:dyDescent="0.2">
      <c r="A414" s="57" t="s">
        <v>605</v>
      </c>
      <c r="B414" s="91" t="s">
        <v>830</v>
      </c>
      <c r="C414" s="54" t="s">
        <v>831</v>
      </c>
      <c r="D414" s="55">
        <f t="shared" ref="D414:E414" si="113">IF(D412&gt;=D413,D412-D413,0)</f>
        <v>548266</v>
      </c>
      <c r="E414" s="55">
        <f t="shared" si="113"/>
        <v>551448.68000000017</v>
      </c>
      <c r="F414" s="56">
        <f t="shared" si="81"/>
        <v>100.58049924671604</v>
      </c>
    </row>
    <row r="415" spans="1:6" ht="12.75" customHeight="1" x14ac:dyDescent="0.2">
      <c r="A415" s="57" t="s">
        <v>605</v>
      </c>
      <c r="B415" s="91" t="s">
        <v>832</v>
      </c>
      <c r="C415" s="54" t="s">
        <v>833</v>
      </c>
      <c r="D415" s="55">
        <f t="shared" ref="D415:E415" si="114">IF(D413&gt;=D412,D413-D412,0)</f>
        <v>0</v>
      </c>
      <c r="E415" s="55">
        <f t="shared" si="114"/>
        <v>0</v>
      </c>
      <c r="F415" s="56" t="str">
        <f t="shared" si="81"/>
        <v>-</v>
      </c>
    </row>
    <row r="416" spans="1:6" ht="12.75" customHeight="1" x14ac:dyDescent="0.2">
      <c r="A416" s="65" t="s">
        <v>834</v>
      </c>
      <c r="B416" s="247" t="s">
        <v>835</v>
      </c>
      <c r="C416" s="66" t="s">
        <v>836</v>
      </c>
      <c r="D416" s="55">
        <f t="shared" ref="D416:E416" si="115">IF(D292-D293+D409-D410&gt;=0,D292-D293+D409-D410,0)</f>
        <v>657649</v>
      </c>
      <c r="E416" s="55">
        <f t="shared" si="115"/>
        <v>1020603.23</v>
      </c>
      <c r="F416" s="56">
        <f t="shared" si="81"/>
        <v>155.18965740083235</v>
      </c>
    </row>
    <row r="417" spans="1:6" ht="12.75" customHeight="1" x14ac:dyDescent="0.2">
      <c r="A417" s="65" t="s">
        <v>834</v>
      </c>
      <c r="B417" s="91" t="s">
        <v>837</v>
      </c>
      <c r="C417" s="66" t="s">
        <v>838</v>
      </c>
      <c r="D417" s="55">
        <f t="shared" ref="D417:E417" si="116">IF(D293-D292+D410-D409&gt;=0,D293-D292+D410-D409,0)</f>
        <v>0</v>
      </c>
      <c r="E417" s="55">
        <f t="shared" si="116"/>
        <v>0</v>
      </c>
      <c r="F417" s="56" t="str">
        <f t="shared" si="81"/>
        <v>-</v>
      </c>
    </row>
    <row r="418" spans="1:6" ht="12.75" customHeight="1" x14ac:dyDescent="0.2">
      <c r="A418" s="60" t="s">
        <v>839</v>
      </c>
      <c r="B418" s="248" t="s">
        <v>840</v>
      </c>
      <c r="C418" s="61" t="s">
        <v>841</v>
      </c>
      <c r="D418" s="67">
        <f t="shared" ref="D418:E418" si="117">D294+D411</f>
        <v>1335407</v>
      </c>
      <c r="E418" s="67">
        <f t="shared" si="117"/>
        <v>1491569.75</v>
      </c>
      <c r="F418" s="62">
        <f t="shared" si="81"/>
        <v>111.69401912675312</v>
      </c>
    </row>
    <row r="419" spans="1:6" s="81" customFormat="1" ht="20.100000000000001" customHeight="1" x14ac:dyDescent="0.2">
      <c r="A419" s="368" t="s">
        <v>842</v>
      </c>
      <c r="B419" s="369"/>
      <c r="C419" s="233"/>
      <c r="D419" s="63"/>
      <c r="E419" s="63"/>
      <c r="F419" s="64"/>
    </row>
    <row r="420" spans="1:6" ht="12.75" customHeight="1" x14ac:dyDescent="0.2">
      <c r="A420" s="57">
        <v>8</v>
      </c>
      <c r="B420" s="91" t="s">
        <v>843</v>
      </c>
      <c r="C420" s="54" t="s">
        <v>844</v>
      </c>
      <c r="D420" s="55">
        <f t="shared" ref="D420:E420" si="118">D421+D459+D472+D484+D515</f>
        <v>0</v>
      </c>
      <c r="E420" s="55">
        <f t="shared" si="118"/>
        <v>0</v>
      </c>
      <c r="F420" s="56" t="str">
        <f t="shared" ref="F420:F647" si="119">IF(D420&lt;&gt;0,IF(E420/D420&gt;=100,"&gt;&gt;100",E420/D420*100),"-")</f>
        <v>-</v>
      </c>
    </row>
    <row r="421" spans="1:6" ht="24" x14ac:dyDescent="0.2">
      <c r="A421" s="57">
        <v>81</v>
      </c>
      <c r="B421" s="247" t="s">
        <v>845</v>
      </c>
      <c r="C421" s="54" t="s">
        <v>846</v>
      </c>
      <c r="D421" s="55">
        <f t="shared" ref="D421:E421" si="120">D422+D427+D430+D434+D435+D442+D447+D455</f>
        <v>0</v>
      </c>
      <c r="E421" s="55">
        <f t="shared" si="120"/>
        <v>0</v>
      </c>
      <c r="F421" s="56" t="str">
        <f t="shared" si="119"/>
        <v>-</v>
      </c>
    </row>
    <row r="422" spans="1:6" ht="24" x14ac:dyDescent="0.2">
      <c r="A422" s="57">
        <v>811</v>
      </c>
      <c r="B422" s="91" t="s">
        <v>847</v>
      </c>
      <c r="C422" s="54" t="s">
        <v>848</v>
      </c>
      <c r="D422" s="55">
        <f t="shared" ref="D422:E422" si="121">SUM(D423:D426)</f>
        <v>0</v>
      </c>
      <c r="E422" s="55">
        <f t="shared" si="121"/>
        <v>0</v>
      </c>
      <c r="F422" s="56" t="str">
        <f t="shared" si="119"/>
        <v>-</v>
      </c>
    </row>
    <row r="423" spans="1:6" ht="12.75" customHeight="1" x14ac:dyDescent="0.2">
      <c r="A423" s="57">
        <v>8113</v>
      </c>
      <c r="B423" s="91" t="s">
        <v>849</v>
      </c>
      <c r="C423" s="54" t="s">
        <v>850</v>
      </c>
      <c r="D423" s="257"/>
      <c r="E423" s="257"/>
      <c r="F423" s="56" t="str">
        <f t="shared" si="119"/>
        <v>-</v>
      </c>
    </row>
    <row r="424" spans="1:6" ht="12.75" customHeight="1" x14ac:dyDescent="0.2">
      <c r="A424" s="57">
        <v>8114</v>
      </c>
      <c r="B424" s="91" t="s">
        <v>851</v>
      </c>
      <c r="C424" s="54" t="s">
        <v>852</v>
      </c>
      <c r="D424" s="257"/>
      <c r="E424" s="257"/>
      <c r="F424" s="56" t="str">
        <f t="shared" si="119"/>
        <v>-</v>
      </c>
    </row>
    <row r="425" spans="1:6" ht="12.75" customHeight="1" x14ac:dyDescent="0.2">
      <c r="A425" s="57">
        <v>8115</v>
      </c>
      <c r="B425" s="91" t="s">
        <v>853</v>
      </c>
      <c r="C425" s="54" t="s">
        <v>854</v>
      </c>
      <c r="D425" s="257"/>
      <c r="E425" s="257"/>
      <c r="F425" s="56" t="str">
        <f t="shared" si="119"/>
        <v>-</v>
      </c>
    </row>
    <row r="426" spans="1:6" ht="12.75" customHeight="1" x14ac:dyDescent="0.2">
      <c r="A426" s="57">
        <v>8116</v>
      </c>
      <c r="B426" s="91" t="s">
        <v>855</v>
      </c>
      <c r="C426" s="54" t="s">
        <v>856</v>
      </c>
      <c r="D426" s="257"/>
      <c r="E426" s="257"/>
      <c r="F426" s="56" t="str">
        <f t="shared" si="119"/>
        <v>-</v>
      </c>
    </row>
    <row r="427" spans="1:6" ht="24" x14ac:dyDescent="0.2">
      <c r="A427" s="57">
        <v>812</v>
      </c>
      <c r="B427" s="91" t="s">
        <v>857</v>
      </c>
      <c r="C427" s="54" t="s">
        <v>858</v>
      </c>
      <c r="D427" s="55">
        <f t="shared" ref="D427:E427" si="122">SUM(D428:D429)</f>
        <v>0</v>
      </c>
      <c r="E427" s="55">
        <f t="shared" si="122"/>
        <v>0</v>
      </c>
      <c r="F427" s="56" t="str">
        <f t="shared" si="119"/>
        <v>-</v>
      </c>
    </row>
    <row r="428" spans="1:6" ht="24" x14ac:dyDescent="0.2">
      <c r="A428" s="57">
        <v>8121</v>
      </c>
      <c r="B428" s="247" t="s">
        <v>859</v>
      </c>
      <c r="C428" s="54" t="s">
        <v>860</v>
      </c>
      <c r="D428" s="257"/>
      <c r="E428" s="257"/>
      <c r="F428" s="56" t="str">
        <f t="shared" si="119"/>
        <v>-</v>
      </c>
    </row>
    <row r="429" spans="1:6" ht="24" x14ac:dyDescent="0.2">
      <c r="A429" s="57">
        <v>8122</v>
      </c>
      <c r="B429" s="247" t="s">
        <v>861</v>
      </c>
      <c r="C429" s="54" t="s">
        <v>862</v>
      </c>
      <c r="D429" s="257"/>
      <c r="E429" s="257"/>
      <c r="F429" s="56" t="str">
        <f t="shared" si="119"/>
        <v>-</v>
      </c>
    </row>
    <row r="430" spans="1:6" ht="24" x14ac:dyDescent="0.2">
      <c r="A430" s="57">
        <v>813</v>
      </c>
      <c r="B430" s="91" t="s">
        <v>863</v>
      </c>
      <c r="C430" s="54" t="s">
        <v>864</v>
      </c>
      <c r="D430" s="55">
        <f t="shared" ref="D430:E430" si="123">SUM(D431:D433)</f>
        <v>0</v>
      </c>
      <c r="E430" s="55">
        <f t="shared" si="123"/>
        <v>0</v>
      </c>
      <c r="F430" s="56" t="str">
        <f t="shared" si="119"/>
        <v>-</v>
      </c>
    </row>
    <row r="431" spans="1:6" ht="12.75" customHeight="1" x14ac:dyDescent="0.2">
      <c r="A431" s="57">
        <v>8132</v>
      </c>
      <c r="B431" s="91" t="s">
        <v>865</v>
      </c>
      <c r="C431" s="54" t="s">
        <v>866</v>
      </c>
      <c r="D431" s="257"/>
      <c r="E431" s="257"/>
      <c r="F431" s="56" t="str">
        <f t="shared" si="119"/>
        <v>-</v>
      </c>
    </row>
    <row r="432" spans="1:6" ht="12.75" customHeight="1" x14ac:dyDescent="0.2">
      <c r="A432" s="57">
        <v>8133</v>
      </c>
      <c r="B432" s="91" t="s">
        <v>867</v>
      </c>
      <c r="C432" s="54" t="s">
        <v>868</v>
      </c>
      <c r="D432" s="257"/>
      <c r="E432" s="257"/>
      <c r="F432" s="56" t="str">
        <f t="shared" si="119"/>
        <v>-</v>
      </c>
    </row>
    <row r="433" spans="1:6" ht="12.75" customHeight="1" x14ac:dyDescent="0.2">
      <c r="A433" s="57">
        <v>8134</v>
      </c>
      <c r="B433" s="91" t="s">
        <v>869</v>
      </c>
      <c r="C433" s="54" t="s">
        <v>870</v>
      </c>
      <c r="D433" s="257"/>
      <c r="E433" s="257"/>
      <c r="F433" s="56" t="str">
        <f t="shared" si="119"/>
        <v>-</v>
      </c>
    </row>
    <row r="434" spans="1:6" ht="24" x14ac:dyDescent="0.2">
      <c r="A434" s="57">
        <v>814</v>
      </c>
      <c r="B434" s="247" t="s">
        <v>871</v>
      </c>
      <c r="C434" s="54" t="s">
        <v>872</v>
      </c>
      <c r="D434" s="257"/>
      <c r="E434" s="257"/>
      <c r="F434" s="56" t="str">
        <f t="shared" si="119"/>
        <v>-</v>
      </c>
    </row>
    <row r="435" spans="1:6" ht="24" x14ac:dyDescent="0.2">
      <c r="A435" s="57">
        <v>815</v>
      </c>
      <c r="B435" s="91" t="s">
        <v>873</v>
      </c>
      <c r="C435" s="54" t="s">
        <v>874</v>
      </c>
      <c r="D435" s="55">
        <f t="shared" ref="D435:E435" si="124">SUM(D436:D441)</f>
        <v>0</v>
      </c>
      <c r="E435" s="55">
        <f t="shared" si="124"/>
        <v>0</v>
      </c>
      <c r="F435" s="56" t="str">
        <f t="shared" si="119"/>
        <v>-</v>
      </c>
    </row>
    <row r="436" spans="1:6" ht="12.75" customHeight="1" x14ac:dyDescent="0.2">
      <c r="A436" s="57">
        <v>8153</v>
      </c>
      <c r="B436" s="91" t="s">
        <v>875</v>
      </c>
      <c r="C436" s="54" t="s">
        <v>876</v>
      </c>
      <c r="D436" s="257"/>
      <c r="E436" s="257"/>
      <c r="F436" s="56" t="str">
        <f t="shared" si="119"/>
        <v>-</v>
      </c>
    </row>
    <row r="437" spans="1:6" ht="24" x14ac:dyDescent="0.2">
      <c r="A437" s="57">
        <v>8154</v>
      </c>
      <c r="B437" s="91" t="s">
        <v>877</v>
      </c>
      <c r="C437" s="54" t="s">
        <v>878</v>
      </c>
      <c r="D437" s="257"/>
      <c r="E437" s="257"/>
      <c r="F437" s="56" t="str">
        <f t="shared" si="119"/>
        <v>-</v>
      </c>
    </row>
    <row r="438" spans="1:6" ht="24" x14ac:dyDescent="0.2">
      <c r="A438" s="57">
        <v>8155</v>
      </c>
      <c r="B438" s="91" t="s">
        <v>879</v>
      </c>
      <c r="C438" s="54" t="s">
        <v>880</v>
      </c>
      <c r="D438" s="257"/>
      <c r="E438" s="257"/>
      <c r="F438" s="56" t="str">
        <f t="shared" si="119"/>
        <v>-</v>
      </c>
    </row>
    <row r="439" spans="1:6" ht="12.75" customHeight="1" x14ac:dyDescent="0.2">
      <c r="A439" s="57">
        <v>8156</v>
      </c>
      <c r="B439" s="91" t="s">
        <v>881</v>
      </c>
      <c r="C439" s="54" t="s">
        <v>882</v>
      </c>
      <c r="D439" s="257"/>
      <c r="E439" s="257"/>
      <c r="F439" s="56" t="str">
        <f t="shared" si="119"/>
        <v>-</v>
      </c>
    </row>
    <row r="440" spans="1:6" ht="12.75" customHeight="1" x14ac:dyDescent="0.2">
      <c r="A440" s="57">
        <v>8157</v>
      </c>
      <c r="B440" s="91" t="s">
        <v>883</v>
      </c>
      <c r="C440" s="54" t="s">
        <v>884</v>
      </c>
      <c r="D440" s="257"/>
      <c r="E440" s="257"/>
      <c r="F440" s="56" t="str">
        <f t="shared" si="119"/>
        <v>-</v>
      </c>
    </row>
    <row r="441" spans="1:6" ht="12.75" customHeight="1" x14ac:dyDescent="0.2">
      <c r="A441" s="57">
        <v>8158</v>
      </c>
      <c r="B441" s="91" t="s">
        <v>885</v>
      </c>
      <c r="C441" s="54" t="s">
        <v>886</v>
      </c>
      <c r="D441" s="257"/>
      <c r="E441" s="257"/>
      <c r="F441" s="56" t="str">
        <f t="shared" si="119"/>
        <v>-</v>
      </c>
    </row>
    <row r="442" spans="1:6" ht="24" x14ac:dyDescent="0.2">
      <c r="A442" s="57">
        <v>816</v>
      </c>
      <c r="B442" s="91" t="s">
        <v>887</v>
      </c>
      <c r="C442" s="54" t="s">
        <v>888</v>
      </c>
      <c r="D442" s="55">
        <f t="shared" ref="D442:E442" si="125">SUM(D443:D446)</f>
        <v>0</v>
      </c>
      <c r="E442" s="55">
        <f t="shared" si="125"/>
        <v>0</v>
      </c>
      <c r="F442" s="56" t="str">
        <f t="shared" si="119"/>
        <v>-</v>
      </c>
    </row>
    <row r="443" spans="1:6" ht="12.75" customHeight="1" x14ac:dyDescent="0.2">
      <c r="A443" s="57">
        <v>8163</v>
      </c>
      <c r="B443" s="91" t="s">
        <v>889</v>
      </c>
      <c r="C443" s="54" t="s">
        <v>890</v>
      </c>
      <c r="D443" s="257"/>
      <c r="E443" s="257"/>
      <c r="F443" s="56" t="str">
        <f t="shared" si="119"/>
        <v>-</v>
      </c>
    </row>
    <row r="444" spans="1:6" ht="12.75" customHeight="1" x14ac:dyDescent="0.2">
      <c r="A444" s="57">
        <v>8164</v>
      </c>
      <c r="B444" s="91" t="s">
        <v>891</v>
      </c>
      <c r="C444" s="54" t="s">
        <v>892</v>
      </c>
      <c r="D444" s="257"/>
      <c r="E444" s="257"/>
      <c r="F444" s="56" t="str">
        <f t="shared" si="119"/>
        <v>-</v>
      </c>
    </row>
    <row r="445" spans="1:6" ht="12.75" customHeight="1" x14ac:dyDescent="0.2">
      <c r="A445" s="57">
        <v>8165</v>
      </c>
      <c r="B445" s="91" t="s">
        <v>893</v>
      </c>
      <c r="C445" s="54" t="s">
        <v>894</v>
      </c>
      <c r="D445" s="257"/>
      <c r="E445" s="257"/>
      <c r="F445" s="56" t="str">
        <f t="shared" si="119"/>
        <v>-</v>
      </c>
    </row>
    <row r="446" spans="1:6" ht="12.75" customHeight="1" x14ac:dyDescent="0.2">
      <c r="A446" s="57">
        <v>8166</v>
      </c>
      <c r="B446" s="91" t="s">
        <v>895</v>
      </c>
      <c r="C446" s="54" t="s">
        <v>896</v>
      </c>
      <c r="D446" s="257"/>
      <c r="E446" s="257"/>
      <c r="F446" s="56" t="str">
        <f t="shared" si="119"/>
        <v>-</v>
      </c>
    </row>
    <row r="447" spans="1:6" ht="12.75" customHeight="1" x14ac:dyDescent="0.2">
      <c r="A447" s="57">
        <v>817</v>
      </c>
      <c r="B447" s="91" t="s">
        <v>897</v>
      </c>
      <c r="C447" s="54" t="s">
        <v>898</v>
      </c>
      <c r="D447" s="55">
        <f t="shared" ref="D447:E447" si="126">SUM(D448:D454)</f>
        <v>0</v>
      </c>
      <c r="E447" s="55">
        <f t="shared" si="126"/>
        <v>0</v>
      </c>
      <c r="F447" s="56" t="str">
        <f t="shared" si="119"/>
        <v>-</v>
      </c>
    </row>
    <row r="448" spans="1:6" ht="12.75" customHeight="1" x14ac:dyDescent="0.2">
      <c r="A448" s="57">
        <v>8171</v>
      </c>
      <c r="B448" s="91" t="s">
        <v>899</v>
      </c>
      <c r="C448" s="54" t="s">
        <v>900</v>
      </c>
      <c r="D448" s="257"/>
      <c r="E448" s="257"/>
      <c r="F448" s="56" t="str">
        <f t="shared" si="119"/>
        <v>-</v>
      </c>
    </row>
    <row r="449" spans="1:6" ht="12.75" customHeight="1" x14ac:dyDescent="0.2">
      <c r="A449" s="57">
        <v>8172</v>
      </c>
      <c r="B449" s="91" t="s">
        <v>901</v>
      </c>
      <c r="C449" s="54" t="s">
        <v>902</v>
      </c>
      <c r="D449" s="257"/>
      <c r="E449" s="257"/>
      <c r="F449" s="56" t="str">
        <f t="shared" si="119"/>
        <v>-</v>
      </c>
    </row>
    <row r="450" spans="1:6" ht="12.75" customHeight="1" x14ac:dyDescent="0.2">
      <c r="A450" s="57">
        <v>8173</v>
      </c>
      <c r="B450" s="91" t="s">
        <v>903</v>
      </c>
      <c r="C450" s="54" t="s">
        <v>904</v>
      </c>
      <c r="D450" s="257"/>
      <c r="E450" s="257"/>
      <c r="F450" s="56" t="str">
        <f t="shared" si="119"/>
        <v>-</v>
      </c>
    </row>
    <row r="451" spans="1:6" ht="12.75" customHeight="1" x14ac:dyDescent="0.2">
      <c r="A451" s="57">
        <v>8174</v>
      </c>
      <c r="B451" s="91" t="s">
        <v>905</v>
      </c>
      <c r="C451" s="54" t="s">
        <v>906</v>
      </c>
      <c r="D451" s="257"/>
      <c r="E451" s="257"/>
      <c r="F451" s="56" t="str">
        <f t="shared" si="119"/>
        <v>-</v>
      </c>
    </row>
    <row r="452" spans="1:6" ht="12.75" customHeight="1" x14ac:dyDescent="0.2">
      <c r="A452" s="57">
        <v>8175</v>
      </c>
      <c r="B452" s="91" t="s">
        <v>907</v>
      </c>
      <c r="C452" s="54" t="s">
        <v>908</v>
      </c>
      <c r="D452" s="257"/>
      <c r="E452" s="257"/>
      <c r="F452" s="56" t="str">
        <f t="shared" si="119"/>
        <v>-</v>
      </c>
    </row>
    <row r="453" spans="1:6" ht="24" x14ac:dyDescent="0.2">
      <c r="A453" s="57">
        <v>8176</v>
      </c>
      <c r="B453" s="91" t="s">
        <v>909</v>
      </c>
      <c r="C453" s="54" t="s">
        <v>910</v>
      </c>
      <c r="D453" s="257"/>
      <c r="E453" s="257"/>
      <c r="F453" s="56" t="str">
        <f t="shared" si="119"/>
        <v>-</v>
      </c>
    </row>
    <row r="454" spans="1:6" ht="24" x14ac:dyDescent="0.2">
      <c r="A454" s="57">
        <v>8177</v>
      </c>
      <c r="B454" s="247" t="s">
        <v>911</v>
      </c>
      <c r="C454" s="54" t="s">
        <v>912</v>
      </c>
      <c r="D454" s="257"/>
      <c r="E454" s="257"/>
      <c r="F454" s="56" t="str">
        <f t="shared" si="119"/>
        <v>-</v>
      </c>
    </row>
    <row r="455" spans="1:6" ht="12.75" customHeight="1" x14ac:dyDescent="0.2">
      <c r="A455" s="57" t="s">
        <v>913</v>
      </c>
      <c r="B455" s="247" t="s">
        <v>914</v>
      </c>
      <c r="C455" s="54" t="s">
        <v>913</v>
      </c>
      <c r="D455" s="55">
        <f t="shared" ref="D455:E455" si="127">SUM(D456:D458)</f>
        <v>0</v>
      </c>
      <c r="E455" s="55">
        <f t="shared" si="127"/>
        <v>0</v>
      </c>
      <c r="F455" s="56" t="str">
        <f t="shared" si="119"/>
        <v>-</v>
      </c>
    </row>
    <row r="456" spans="1:6" ht="24" x14ac:dyDescent="0.2">
      <c r="A456" s="57" t="s">
        <v>915</v>
      </c>
      <c r="B456" s="247" t="s">
        <v>916</v>
      </c>
      <c r="C456" s="54" t="s">
        <v>915</v>
      </c>
      <c r="D456" s="257"/>
      <c r="E456" s="257"/>
      <c r="F456" s="56" t="str">
        <f t="shared" si="119"/>
        <v>-</v>
      </c>
    </row>
    <row r="457" spans="1:6" ht="24" x14ac:dyDescent="0.2">
      <c r="A457" s="57" t="s">
        <v>917</v>
      </c>
      <c r="B457" s="247" t="s">
        <v>918</v>
      </c>
      <c r="C457" s="54" t="s">
        <v>917</v>
      </c>
      <c r="D457" s="257"/>
      <c r="E457" s="257"/>
      <c r="F457" s="56" t="str">
        <f t="shared" si="119"/>
        <v>-</v>
      </c>
    </row>
    <row r="458" spans="1:6" ht="12.75" customHeight="1" x14ac:dyDescent="0.2">
      <c r="A458" s="57" t="s">
        <v>919</v>
      </c>
      <c r="B458" s="247" t="s">
        <v>920</v>
      </c>
      <c r="C458" s="54" t="s">
        <v>919</v>
      </c>
      <c r="D458" s="257"/>
      <c r="E458" s="257"/>
      <c r="F458" s="56" t="str">
        <f t="shared" si="119"/>
        <v>-</v>
      </c>
    </row>
    <row r="459" spans="1:6" ht="12.75" customHeight="1" x14ac:dyDescent="0.2">
      <c r="A459" s="57">
        <v>82</v>
      </c>
      <c r="B459" s="91" t="s">
        <v>921</v>
      </c>
      <c r="C459" s="54" t="s">
        <v>922</v>
      </c>
      <c r="D459" s="55">
        <f t="shared" ref="D459:E459" si="128">D460+D463+D466+D469</f>
        <v>0</v>
      </c>
      <c r="E459" s="55">
        <f t="shared" si="128"/>
        <v>0</v>
      </c>
      <c r="F459" s="56" t="str">
        <f t="shared" si="119"/>
        <v>-</v>
      </c>
    </row>
    <row r="460" spans="1:6" ht="12.75" customHeight="1" x14ac:dyDescent="0.2">
      <c r="A460" s="57">
        <v>821</v>
      </c>
      <c r="B460" s="91" t="s">
        <v>923</v>
      </c>
      <c r="C460" s="54" t="s">
        <v>924</v>
      </c>
      <c r="D460" s="55">
        <f t="shared" ref="D460:E460" si="129">SUM(D461:D462)</f>
        <v>0</v>
      </c>
      <c r="E460" s="55">
        <f t="shared" si="129"/>
        <v>0</v>
      </c>
      <c r="F460" s="56" t="str">
        <f t="shared" si="119"/>
        <v>-</v>
      </c>
    </row>
    <row r="461" spans="1:6" ht="12.75" customHeight="1" x14ac:dyDescent="0.2">
      <c r="A461" s="57">
        <v>8211</v>
      </c>
      <c r="B461" s="91" t="s">
        <v>925</v>
      </c>
      <c r="C461" s="54" t="s">
        <v>926</v>
      </c>
      <c r="D461" s="257"/>
      <c r="E461" s="257"/>
      <c r="F461" s="56" t="str">
        <f t="shared" si="119"/>
        <v>-</v>
      </c>
    </row>
    <row r="462" spans="1:6" ht="12.75" customHeight="1" x14ac:dyDescent="0.2">
      <c r="A462" s="57">
        <v>8212</v>
      </c>
      <c r="B462" s="91" t="s">
        <v>927</v>
      </c>
      <c r="C462" s="54" t="s">
        <v>928</v>
      </c>
      <c r="D462" s="257"/>
      <c r="E462" s="257"/>
      <c r="F462" s="56" t="str">
        <f t="shared" si="119"/>
        <v>-</v>
      </c>
    </row>
    <row r="463" spans="1:6" ht="12.75" customHeight="1" x14ac:dyDescent="0.2">
      <c r="A463" s="57">
        <v>822</v>
      </c>
      <c r="B463" s="91" t="s">
        <v>929</v>
      </c>
      <c r="C463" s="54" t="s">
        <v>930</v>
      </c>
      <c r="D463" s="55">
        <f t="shared" ref="D463:E463" si="130">SUM(D464:D465)</f>
        <v>0</v>
      </c>
      <c r="E463" s="55">
        <f t="shared" si="130"/>
        <v>0</v>
      </c>
      <c r="F463" s="56" t="str">
        <f t="shared" si="119"/>
        <v>-</v>
      </c>
    </row>
    <row r="464" spans="1:6" ht="12.75" customHeight="1" x14ac:dyDescent="0.2">
      <c r="A464" s="57">
        <v>8221</v>
      </c>
      <c r="B464" s="91" t="s">
        <v>931</v>
      </c>
      <c r="C464" s="54" t="s">
        <v>932</v>
      </c>
      <c r="D464" s="257"/>
      <c r="E464" s="257"/>
      <c r="F464" s="56" t="str">
        <f t="shared" si="119"/>
        <v>-</v>
      </c>
    </row>
    <row r="465" spans="1:6" ht="12.75" customHeight="1" x14ac:dyDescent="0.2">
      <c r="A465" s="57">
        <v>8222</v>
      </c>
      <c r="B465" s="91" t="s">
        <v>933</v>
      </c>
      <c r="C465" s="54" t="s">
        <v>934</v>
      </c>
      <c r="D465" s="257"/>
      <c r="E465" s="257"/>
      <c r="F465" s="56" t="str">
        <f t="shared" si="119"/>
        <v>-</v>
      </c>
    </row>
    <row r="466" spans="1:6" ht="12.75" customHeight="1" x14ac:dyDescent="0.2">
      <c r="A466" s="57">
        <v>823</v>
      </c>
      <c r="B466" s="91" t="s">
        <v>935</v>
      </c>
      <c r="C466" s="54" t="s">
        <v>936</v>
      </c>
      <c r="D466" s="55">
        <f t="shared" ref="D466:E466" si="131">SUM(D467:D468)</f>
        <v>0</v>
      </c>
      <c r="E466" s="55">
        <f t="shared" si="131"/>
        <v>0</v>
      </c>
      <c r="F466" s="56" t="str">
        <f t="shared" si="119"/>
        <v>-</v>
      </c>
    </row>
    <row r="467" spans="1:6" ht="12.75" customHeight="1" x14ac:dyDescent="0.2">
      <c r="A467" s="57">
        <v>8231</v>
      </c>
      <c r="B467" s="91" t="s">
        <v>937</v>
      </c>
      <c r="C467" s="54" t="s">
        <v>938</v>
      </c>
      <c r="D467" s="257"/>
      <c r="E467" s="257"/>
      <c r="F467" s="56" t="str">
        <f t="shared" si="119"/>
        <v>-</v>
      </c>
    </row>
    <row r="468" spans="1:6" ht="12.75" customHeight="1" x14ac:dyDescent="0.2">
      <c r="A468" s="57">
        <v>8232</v>
      </c>
      <c r="B468" s="91" t="s">
        <v>939</v>
      </c>
      <c r="C468" s="54" t="s">
        <v>940</v>
      </c>
      <c r="D468" s="257"/>
      <c r="E468" s="257"/>
      <c r="F468" s="56" t="str">
        <f t="shared" si="119"/>
        <v>-</v>
      </c>
    </row>
    <row r="469" spans="1:6" ht="12.75" customHeight="1" x14ac:dyDescent="0.2">
      <c r="A469" s="57">
        <v>824</v>
      </c>
      <c r="B469" s="91" t="s">
        <v>941</v>
      </c>
      <c r="C469" s="54" t="s">
        <v>942</v>
      </c>
      <c r="D469" s="55">
        <f t="shared" ref="D469:E469" si="132">SUM(D470:D471)</f>
        <v>0</v>
      </c>
      <c r="E469" s="55">
        <f t="shared" si="132"/>
        <v>0</v>
      </c>
      <c r="F469" s="56" t="str">
        <f t="shared" si="119"/>
        <v>-</v>
      </c>
    </row>
    <row r="470" spans="1:6" ht="12.75" customHeight="1" x14ac:dyDescent="0.2">
      <c r="A470" s="57">
        <v>8241</v>
      </c>
      <c r="B470" s="91" t="s">
        <v>943</v>
      </c>
      <c r="C470" s="54" t="s">
        <v>944</v>
      </c>
      <c r="D470" s="257"/>
      <c r="E470" s="257"/>
      <c r="F470" s="56" t="str">
        <f t="shared" si="119"/>
        <v>-</v>
      </c>
    </row>
    <row r="471" spans="1:6" ht="12.75" customHeight="1" x14ac:dyDescent="0.2">
      <c r="A471" s="57">
        <v>8242</v>
      </c>
      <c r="B471" s="91" t="s">
        <v>945</v>
      </c>
      <c r="C471" s="54" t="s">
        <v>946</v>
      </c>
      <c r="D471" s="257"/>
      <c r="E471" s="257"/>
      <c r="F471" s="56" t="str">
        <f t="shared" si="119"/>
        <v>-</v>
      </c>
    </row>
    <row r="472" spans="1:6" ht="12.75" customHeight="1" x14ac:dyDescent="0.2">
      <c r="A472" s="57">
        <v>83</v>
      </c>
      <c r="B472" s="91" t="s">
        <v>947</v>
      </c>
      <c r="C472" s="54" t="s">
        <v>948</v>
      </c>
      <c r="D472" s="55">
        <f t="shared" ref="D472:E472" si="133">D473+D477+D478+D481</f>
        <v>0</v>
      </c>
      <c r="E472" s="55">
        <f t="shared" si="133"/>
        <v>0</v>
      </c>
      <c r="F472" s="56" t="str">
        <f t="shared" si="119"/>
        <v>-</v>
      </c>
    </row>
    <row r="473" spans="1:6" ht="24" x14ac:dyDescent="0.2">
      <c r="A473" s="57">
        <v>831</v>
      </c>
      <c r="B473" s="91" t="s">
        <v>949</v>
      </c>
      <c r="C473" s="54" t="s">
        <v>950</v>
      </c>
      <c r="D473" s="55">
        <f t="shared" ref="D473:E473" si="134">SUM(D474:D476)</f>
        <v>0</v>
      </c>
      <c r="E473" s="55">
        <f t="shared" si="134"/>
        <v>0</v>
      </c>
      <c r="F473" s="56" t="str">
        <f t="shared" si="119"/>
        <v>-</v>
      </c>
    </row>
    <row r="474" spans="1:6" ht="12.75" customHeight="1" x14ac:dyDescent="0.2">
      <c r="A474" s="57">
        <v>8312</v>
      </c>
      <c r="B474" s="91" t="s">
        <v>951</v>
      </c>
      <c r="C474" s="54" t="s">
        <v>952</v>
      </c>
      <c r="D474" s="257"/>
      <c r="E474" s="257"/>
      <c r="F474" s="56" t="str">
        <f t="shared" si="119"/>
        <v>-</v>
      </c>
    </row>
    <row r="475" spans="1:6" ht="12.75" customHeight="1" x14ac:dyDescent="0.2">
      <c r="A475" s="57">
        <v>8313</v>
      </c>
      <c r="B475" s="91" t="s">
        <v>953</v>
      </c>
      <c r="C475" s="54" t="s">
        <v>954</v>
      </c>
      <c r="D475" s="257"/>
      <c r="E475" s="257"/>
      <c r="F475" s="56" t="str">
        <f t="shared" si="119"/>
        <v>-</v>
      </c>
    </row>
    <row r="476" spans="1:6" ht="12.75" customHeight="1" x14ac:dyDescent="0.2">
      <c r="A476" s="57">
        <v>8314</v>
      </c>
      <c r="B476" s="91" t="s">
        <v>955</v>
      </c>
      <c r="C476" s="54" t="s">
        <v>956</v>
      </c>
      <c r="D476" s="257"/>
      <c r="E476" s="257"/>
      <c r="F476" s="56" t="str">
        <f t="shared" si="119"/>
        <v>-</v>
      </c>
    </row>
    <row r="477" spans="1:6" ht="24" x14ac:dyDescent="0.2">
      <c r="A477" s="57">
        <v>832</v>
      </c>
      <c r="B477" s="247" t="s">
        <v>957</v>
      </c>
      <c r="C477" s="54" t="s">
        <v>958</v>
      </c>
      <c r="D477" s="257"/>
      <c r="E477" s="257"/>
      <c r="F477" s="56" t="str">
        <f t="shared" si="119"/>
        <v>-</v>
      </c>
    </row>
    <row r="478" spans="1:6" ht="24" x14ac:dyDescent="0.2">
      <c r="A478" s="57">
        <v>833</v>
      </c>
      <c r="B478" s="91" t="s">
        <v>959</v>
      </c>
      <c r="C478" s="54" t="s">
        <v>960</v>
      </c>
      <c r="D478" s="55">
        <f t="shared" ref="D478:E478" si="135">SUM(D479:D480)</f>
        <v>0</v>
      </c>
      <c r="E478" s="55">
        <f t="shared" si="135"/>
        <v>0</v>
      </c>
      <c r="F478" s="56" t="str">
        <f t="shared" si="119"/>
        <v>-</v>
      </c>
    </row>
    <row r="479" spans="1:6" ht="24" x14ac:dyDescent="0.2">
      <c r="A479" s="57">
        <v>8331</v>
      </c>
      <c r="B479" s="247" t="s">
        <v>961</v>
      </c>
      <c r="C479" s="54" t="s">
        <v>962</v>
      </c>
      <c r="D479" s="257"/>
      <c r="E479" s="257"/>
      <c r="F479" s="56" t="str">
        <f t="shared" si="119"/>
        <v>-</v>
      </c>
    </row>
    <row r="480" spans="1:6" ht="12.75" customHeight="1" x14ac:dyDescent="0.2">
      <c r="A480" s="57">
        <v>8332</v>
      </c>
      <c r="B480" s="91" t="s">
        <v>963</v>
      </c>
      <c r="C480" s="54" t="s">
        <v>964</v>
      </c>
      <c r="D480" s="257"/>
      <c r="E480" s="257"/>
      <c r="F480" s="56" t="str">
        <f t="shared" si="119"/>
        <v>-</v>
      </c>
    </row>
    <row r="481" spans="1:6" ht="24" x14ac:dyDescent="0.2">
      <c r="A481" s="57">
        <v>834</v>
      </c>
      <c r="B481" s="91" t="s">
        <v>965</v>
      </c>
      <c r="C481" s="54" t="s">
        <v>966</v>
      </c>
      <c r="D481" s="55">
        <f t="shared" ref="D481:E481" si="136">SUM(D482:D483)</f>
        <v>0</v>
      </c>
      <c r="E481" s="55">
        <f t="shared" si="136"/>
        <v>0</v>
      </c>
      <c r="F481" s="56" t="str">
        <f t="shared" si="119"/>
        <v>-</v>
      </c>
    </row>
    <row r="482" spans="1:6" ht="12.75" customHeight="1" x14ac:dyDescent="0.2">
      <c r="A482" s="57">
        <v>8341</v>
      </c>
      <c r="B482" s="91" t="s">
        <v>967</v>
      </c>
      <c r="C482" s="54" t="s">
        <v>968</v>
      </c>
      <c r="D482" s="257"/>
      <c r="E482" s="257"/>
      <c r="F482" s="56" t="str">
        <f t="shared" si="119"/>
        <v>-</v>
      </c>
    </row>
    <row r="483" spans="1:6" ht="12.75" customHeight="1" x14ac:dyDescent="0.2">
      <c r="A483" s="57">
        <v>8342</v>
      </c>
      <c r="B483" s="91" t="s">
        <v>969</v>
      </c>
      <c r="C483" s="54" t="s">
        <v>970</v>
      </c>
      <c r="D483" s="257"/>
      <c r="E483" s="257"/>
      <c r="F483" s="56" t="str">
        <f t="shared" si="119"/>
        <v>-</v>
      </c>
    </row>
    <row r="484" spans="1:6" ht="12.75" customHeight="1" x14ac:dyDescent="0.2">
      <c r="A484" s="57">
        <v>84</v>
      </c>
      <c r="B484" s="91" t="s">
        <v>971</v>
      </c>
      <c r="C484" s="54" t="s">
        <v>972</v>
      </c>
      <c r="D484" s="55">
        <f t="shared" ref="D484:E484" si="137">D485+D490+D494+D495+D502+D507</f>
        <v>0</v>
      </c>
      <c r="E484" s="55">
        <f t="shared" si="137"/>
        <v>0</v>
      </c>
      <c r="F484" s="56" t="str">
        <f t="shared" si="119"/>
        <v>-</v>
      </c>
    </row>
    <row r="485" spans="1:6" ht="24" x14ac:dyDescent="0.2">
      <c r="A485" s="57">
        <v>841</v>
      </c>
      <c r="B485" s="91" t="s">
        <v>973</v>
      </c>
      <c r="C485" s="54" t="s">
        <v>974</v>
      </c>
      <c r="D485" s="55">
        <f t="shared" ref="D485:E485" si="138">SUM(D486:D489)</f>
        <v>0</v>
      </c>
      <c r="E485" s="55">
        <f t="shared" si="138"/>
        <v>0</v>
      </c>
      <c r="F485" s="56" t="str">
        <f t="shared" si="119"/>
        <v>-</v>
      </c>
    </row>
    <row r="486" spans="1:6" ht="12.75" customHeight="1" x14ac:dyDescent="0.2">
      <c r="A486" s="57">
        <v>8413</v>
      </c>
      <c r="B486" s="91" t="s">
        <v>975</v>
      </c>
      <c r="C486" s="54" t="s">
        <v>976</v>
      </c>
      <c r="D486" s="257"/>
      <c r="E486" s="257"/>
      <c r="F486" s="56" t="str">
        <f t="shared" si="119"/>
        <v>-</v>
      </c>
    </row>
    <row r="487" spans="1:6" ht="12.75" customHeight="1" x14ac:dyDescent="0.2">
      <c r="A487" s="57">
        <v>8414</v>
      </c>
      <c r="B487" s="91" t="s">
        <v>977</v>
      </c>
      <c r="C487" s="54" t="s">
        <v>978</v>
      </c>
      <c r="D487" s="257"/>
      <c r="E487" s="257"/>
      <c r="F487" s="56" t="str">
        <f t="shared" si="119"/>
        <v>-</v>
      </c>
    </row>
    <row r="488" spans="1:6" ht="12.75" customHeight="1" x14ac:dyDescent="0.2">
      <c r="A488" s="57">
        <v>8415</v>
      </c>
      <c r="B488" s="91" t="s">
        <v>979</v>
      </c>
      <c r="C488" s="54" t="s">
        <v>980</v>
      </c>
      <c r="D488" s="257"/>
      <c r="E488" s="257"/>
      <c r="F488" s="56" t="str">
        <f t="shared" si="119"/>
        <v>-</v>
      </c>
    </row>
    <row r="489" spans="1:6" ht="12.75" customHeight="1" x14ac:dyDescent="0.2">
      <c r="A489" s="57">
        <v>8416</v>
      </c>
      <c r="B489" s="91" t="s">
        <v>981</v>
      </c>
      <c r="C489" s="54" t="s">
        <v>982</v>
      </c>
      <c r="D489" s="257"/>
      <c r="E489" s="257"/>
      <c r="F489" s="56" t="str">
        <f t="shared" si="119"/>
        <v>-</v>
      </c>
    </row>
    <row r="490" spans="1:6" ht="24" x14ac:dyDescent="0.2">
      <c r="A490" s="57">
        <v>842</v>
      </c>
      <c r="B490" s="91" t="s">
        <v>983</v>
      </c>
      <c r="C490" s="54" t="s">
        <v>984</v>
      </c>
      <c r="D490" s="55">
        <f t="shared" ref="D490:E490" si="139">SUM(D491:D493)</f>
        <v>0</v>
      </c>
      <c r="E490" s="55">
        <f t="shared" si="139"/>
        <v>0</v>
      </c>
      <c r="F490" s="56" t="str">
        <f t="shared" si="119"/>
        <v>-</v>
      </c>
    </row>
    <row r="491" spans="1:6" ht="12.75" customHeight="1" x14ac:dyDescent="0.2">
      <c r="A491" s="57">
        <v>8422</v>
      </c>
      <c r="B491" s="91" t="s">
        <v>985</v>
      </c>
      <c r="C491" s="54" t="s">
        <v>986</v>
      </c>
      <c r="D491" s="257"/>
      <c r="E491" s="257"/>
      <c r="F491" s="56" t="str">
        <f t="shared" si="119"/>
        <v>-</v>
      </c>
    </row>
    <row r="492" spans="1:6" ht="12.75" customHeight="1" x14ac:dyDescent="0.2">
      <c r="A492" s="57">
        <v>8423</v>
      </c>
      <c r="B492" s="91" t="s">
        <v>987</v>
      </c>
      <c r="C492" s="54" t="s">
        <v>988</v>
      </c>
      <c r="D492" s="257"/>
      <c r="E492" s="257"/>
      <c r="F492" s="56" t="str">
        <f t="shared" si="119"/>
        <v>-</v>
      </c>
    </row>
    <row r="493" spans="1:6" ht="12.75" customHeight="1" x14ac:dyDescent="0.2">
      <c r="A493" s="57">
        <v>8424</v>
      </c>
      <c r="B493" s="91" t="s">
        <v>989</v>
      </c>
      <c r="C493" s="54" t="s">
        <v>990</v>
      </c>
      <c r="D493" s="257"/>
      <c r="E493" s="257"/>
      <c r="F493" s="56" t="str">
        <f t="shared" si="119"/>
        <v>-</v>
      </c>
    </row>
    <row r="494" spans="1:6" ht="12.75" customHeight="1" x14ac:dyDescent="0.2">
      <c r="A494" s="57">
        <v>843</v>
      </c>
      <c r="B494" s="91" t="s">
        <v>991</v>
      </c>
      <c r="C494" s="54" t="s">
        <v>992</v>
      </c>
      <c r="D494" s="257"/>
      <c r="E494" s="257"/>
      <c r="F494" s="56" t="str">
        <f t="shared" si="119"/>
        <v>-</v>
      </c>
    </row>
    <row r="495" spans="1:6" ht="24" x14ac:dyDescent="0.2">
      <c r="A495" s="57">
        <v>844</v>
      </c>
      <c r="B495" s="91" t="s">
        <v>993</v>
      </c>
      <c r="C495" s="54" t="s">
        <v>994</v>
      </c>
      <c r="D495" s="55">
        <f t="shared" ref="D495:E495" si="140">SUM(D496:D501)</f>
        <v>0</v>
      </c>
      <c r="E495" s="55">
        <f t="shared" si="140"/>
        <v>0</v>
      </c>
      <c r="F495" s="56" t="str">
        <f t="shared" si="119"/>
        <v>-</v>
      </c>
    </row>
    <row r="496" spans="1:6" ht="12.75" customHeight="1" x14ac:dyDescent="0.2">
      <c r="A496" s="57">
        <v>8443</v>
      </c>
      <c r="B496" s="91" t="s">
        <v>995</v>
      </c>
      <c r="C496" s="54" t="s">
        <v>996</v>
      </c>
      <c r="D496" s="257"/>
      <c r="E496" s="257"/>
      <c r="F496" s="56" t="str">
        <f t="shared" si="119"/>
        <v>-</v>
      </c>
    </row>
    <row r="497" spans="1:6" ht="12.75" customHeight="1" x14ac:dyDescent="0.2">
      <c r="A497" s="57">
        <v>8444</v>
      </c>
      <c r="B497" s="91" t="s">
        <v>997</v>
      </c>
      <c r="C497" s="54" t="s">
        <v>998</v>
      </c>
      <c r="D497" s="257"/>
      <c r="E497" s="257"/>
      <c r="F497" s="56" t="str">
        <f t="shared" si="119"/>
        <v>-</v>
      </c>
    </row>
    <row r="498" spans="1:6" ht="24" x14ac:dyDescent="0.2">
      <c r="A498" s="57">
        <v>8445</v>
      </c>
      <c r="B498" s="91" t="s">
        <v>999</v>
      </c>
      <c r="C498" s="54" t="s">
        <v>1000</v>
      </c>
      <c r="D498" s="257"/>
      <c r="E498" s="257"/>
      <c r="F498" s="56" t="str">
        <f t="shared" si="119"/>
        <v>-</v>
      </c>
    </row>
    <row r="499" spans="1:6" ht="12.75" customHeight="1" x14ac:dyDescent="0.2">
      <c r="A499" s="57">
        <v>8446</v>
      </c>
      <c r="B499" s="91" t="s">
        <v>1001</v>
      </c>
      <c r="C499" s="54" t="s">
        <v>1002</v>
      </c>
      <c r="D499" s="257"/>
      <c r="E499" s="257"/>
      <c r="F499" s="56" t="str">
        <f t="shared" si="119"/>
        <v>-</v>
      </c>
    </row>
    <row r="500" spans="1:6" ht="12.75" customHeight="1" x14ac:dyDescent="0.2">
      <c r="A500" s="57">
        <v>8447</v>
      </c>
      <c r="B500" s="91" t="s">
        <v>1003</v>
      </c>
      <c r="C500" s="54" t="s">
        <v>1004</v>
      </c>
      <c r="D500" s="257"/>
      <c r="E500" s="257"/>
      <c r="F500" s="56" t="str">
        <f t="shared" si="119"/>
        <v>-</v>
      </c>
    </row>
    <row r="501" spans="1:6" ht="12.75" customHeight="1" x14ac:dyDescent="0.2">
      <c r="A501" s="57">
        <v>8448</v>
      </c>
      <c r="B501" s="91" t="s">
        <v>1005</v>
      </c>
      <c r="C501" s="54" t="s">
        <v>1006</v>
      </c>
      <c r="D501" s="257"/>
      <c r="E501" s="257"/>
      <c r="F501" s="56" t="str">
        <f t="shared" si="119"/>
        <v>-</v>
      </c>
    </row>
    <row r="502" spans="1:6" ht="24" x14ac:dyDescent="0.2">
      <c r="A502" s="57">
        <v>845</v>
      </c>
      <c r="B502" s="247" t="s">
        <v>1007</v>
      </c>
      <c r="C502" s="54" t="s">
        <v>1008</v>
      </c>
      <c r="D502" s="55">
        <f t="shared" ref="D502:E502" si="141">SUM(D503:D506)</f>
        <v>0</v>
      </c>
      <c r="E502" s="55">
        <f t="shared" si="141"/>
        <v>0</v>
      </c>
      <c r="F502" s="56" t="str">
        <f t="shared" si="119"/>
        <v>-</v>
      </c>
    </row>
    <row r="503" spans="1:6" ht="12.75" customHeight="1" x14ac:dyDescent="0.2">
      <c r="A503" s="57">
        <v>8453</v>
      </c>
      <c r="B503" s="91" t="s">
        <v>1009</v>
      </c>
      <c r="C503" s="54" t="s">
        <v>1010</v>
      </c>
      <c r="D503" s="257"/>
      <c r="E503" s="257"/>
      <c r="F503" s="56" t="str">
        <f t="shared" si="119"/>
        <v>-</v>
      </c>
    </row>
    <row r="504" spans="1:6" ht="12.75" customHeight="1" x14ac:dyDescent="0.2">
      <c r="A504" s="57">
        <v>8454</v>
      </c>
      <c r="B504" s="91" t="s">
        <v>1011</v>
      </c>
      <c r="C504" s="54" t="s">
        <v>1012</v>
      </c>
      <c r="D504" s="257"/>
      <c r="E504" s="257"/>
      <c r="F504" s="56" t="str">
        <f t="shared" si="119"/>
        <v>-</v>
      </c>
    </row>
    <row r="505" spans="1:6" ht="12.75" customHeight="1" x14ac:dyDescent="0.2">
      <c r="A505" s="57">
        <v>8455</v>
      </c>
      <c r="B505" s="91" t="s">
        <v>1013</v>
      </c>
      <c r="C505" s="54" t="s">
        <v>1014</v>
      </c>
      <c r="D505" s="257"/>
      <c r="E505" s="257"/>
      <c r="F505" s="56" t="str">
        <f t="shared" si="119"/>
        <v>-</v>
      </c>
    </row>
    <row r="506" spans="1:6" ht="12.75" customHeight="1" x14ac:dyDescent="0.2">
      <c r="A506" s="57">
        <v>8456</v>
      </c>
      <c r="B506" s="91" t="s">
        <v>1015</v>
      </c>
      <c r="C506" s="54" t="s">
        <v>1016</v>
      </c>
      <c r="D506" s="257"/>
      <c r="E506" s="257"/>
      <c r="F506" s="56" t="str">
        <f t="shared" si="119"/>
        <v>-</v>
      </c>
    </row>
    <row r="507" spans="1:6" ht="12.75" customHeight="1" x14ac:dyDescent="0.2">
      <c r="A507" s="57">
        <v>847</v>
      </c>
      <c r="B507" s="91" t="s">
        <v>1017</v>
      </c>
      <c r="C507" s="54" t="s">
        <v>1018</v>
      </c>
      <c r="D507" s="55">
        <f t="shared" ref="D507:E507" si="142">SUM(D508:D514)</f>
        <v>0</v>
      </c>
      <c r="E507" s="55">
        <f t="shared" si="142"/>
        <v>0</v>
      </c>
      <c r="F507" s="56" t="str">
        <f t="shared" si="119"/>
        <v>-</v>
      </c>
    </row>
    <row r="508" spans="1:6" ht="12.75" customHeight="1" x14ac:dyDescent="0.2">
      <c r="A508" s="57">
        <v>8471</v>
      </c>
      <c r="B508" s="91" t="s">
        <v>1019</v>
      </c>
      <c r="C508" s="54" t="s">
        <v>1020</v>
      </c>
      <c r="D508" s="257"/>
      <c r="E508" s="257"/>
      <c r="F508" s="56" t="str">
        <f t="shared" si="119"/>
        <v>-</v>
      </c>
    </row>
    <row r="509" spans="1:6" ht="12.75" customHeight="1" x14ac:dyDescent="0.2">
      <c r="A509" s="57">
        <v>8472</v>
      </c>
      <c r="B509" s="91" t="s">
        <v>1021</v>
      </c>
      <c r="C509" s="54" t="s">
        <v>1022</v>
      </c>
      <c r="D509" s="257"/>
      <c r="E509" s="257"/>
      <c r="F509" s="56" t="str">
        <f t="shared" si="119"/>
        <v>-</v>
      </c>
    </row>
    <row r="510" spans="1:6" ht="12.75" customHeight="1" x14ac:dyDescent="0.2">
      <c r="A510" s="57">
        <v>8473</v>
      </c>
      <c r="B510" s="91" t="s">
        <v>1023</v>
      </c>
      <c r="C510" s="54" t="s">
        <v>1024</v>
      </c>
      <c r="D510" s="257"/>
      <c r="E510" s="257"/>
      <c r="F510" s="56" t="str">
        <f t="shared" si="119"/>
        <v>-</v>
      </c>
    </row>
    <row r="511" spans="1:6" ht="12.75" customHeight="1" x14ac:dyDescent="0.2">
      <c r="A511" s="57">
        <v>8474</v>
      </c>
      <c r="B511" s="91" t="s">
        <v>1025</v>
      </c>
      <c r="C511" s="54" t="s">
        <v>1026</v>
      </c>
      <c r="D511" s="257"/>
      <c r="E511" s="257"/>
      <c r="F511" s="56" t="str">
        <f t="shared" si="119"/>
        <v>-</v>
      </c>
    </row>
    <row r="512" spans="1:6" ht="12.75" customHeight="1" x14ac:dyDescent="0.2">
      <c r="A512" s="57">
        <v>8475</v>
      </c>
      <c r="B512" s="91" t="s">
        <v>1027</v>
      </c>
      <c r="C512" s="54" t="s">
        <v>1028</v>
      </c>
      <c r="D512" s="257"/>
      <c r="E512" s="257"/>
      <c r="F512" s="56" t="str">
        <f t="shared" si="119"/>
        <v>-</v>
      </c>
    </row>
    <row r="513" spans="1:6" ht="12.75" customHeight="1" x14ac:dyDescent="0.2">
      <c r="A513" s="57">
        <v>8476</v>
      </c>
      <c r="B513" s="91" t="s">
        <v>1029</v>
      </c>
      <c r="C513" s="54" t="s">
        <v>1030</v>
      </c>
      <c r="D513" s="257"/>
      <c r="E513" s="257"/>
      <c r="F513" s="56" t="str">
        <f t="shared" si="119"/>
        <v>-</v>
      </c>
    </row>
    <row r="514" spans="1:6" ht="24" x14ac:dyDescent="0.2">
      <c r="A514" s="57" t="s">
        <v>1031</v>
      </c>
      <c r="B514" s="91" t="s">
        <v>1032</v>
      </c>
      <c r="C514" s="54" t="s">
        <v>1031</v>
      </c>
      <c r="D514" s="257"/>
      <c r="E514" s="257"/>
      <c r="F514" s="56" t="str">
        <f t="shared" si="119"/>
        <v>-</v>
      </c>
    </row>
    <row r="515" spans="1:6" ht="12.75" customHeight="1" x14ac:dyDescent="0.2">
      <c r="A515" s="57">
        <v>85</v>
      </c>
      <c r="B515" s="91" t="s">
        <v>1033</v>
      </c>
      <c r="C515" s="54" t="s">
        <v>1034</v>
      </c>
      <c r="D515" s="55">
        <f t="shared" ref="D515:E515" si="143">D516+D519+D522+D525</f>
        <v>0</v>
      </c>
      <c r="E515" s="55">
        <f t="shared" si="143"/>
        <v>0</v>
      </c>
      <c r="F515" s="56" t="str">
        <f t="shared" si="119"/>
        <v>-</v>
      </c>
    </row>
    <row r="516" spans="1:6" ht="12.75" customHeight="1" x14ac:dyDescent="0.2">
      <c r="A516" s="57">
        <v>851</v>
      </c>
      <c r="B516" s="91" t="s">
        <v>1035</v>
      </c>
      <c r="C516" s="54" t="s">
        <v>1036</v>
      </c>
      <c r="D516" s="55">
        <f t="shared" ref="D516:E516" si="144">SUM(D517:D518)</f>
        <v>0</v>
      </c>
      <c r="E516" s="55">
        <f t="shared" si="144"/>
        <v>0</v>
      </c>
      <c r="F516" s="56" t="str">
        <f t="shared" si="119"/>
        <v>-</v>
      </c>
    </row>
    <row r="517" spans="1:6" ht="12.75" customHeight="1" x14ac:dyDescent="0.2">
      <c r="A517" s="57">
        <v>8511</v>
      </c>
      <c r="B517" s="91" t="s">
        <v>1037</v>
      </c>
      <c r="C517" s="54" t="s">
        <v>1038</v>
      </c>
      <c r="D517" s="257"/>
      <c r="E517" s="257"/>
      <c r="F517" s="56" t="str">
        <f t="shared" si="119"/>
        <v>-</v>
      </c>
    </row>
    <row r="518" spans="1:6" ht="12.75" customHeight="1" x14ac:dyDescent="0.2">
      <c r="A518" s="57">
        <v>8512</v>
      </c>
      <c r="B518" s="91" t="s">
        <v>1039</v>
      </c>
      <c r="C518" s="54" t="s">
        <v>1040</v>
      </c>
      <c r="D518" s="257"/>
      <c r="E518" s="257"/>
      <c r="F518" s="56" t="str">
        <f t="shared" si="119"/>
        <v>-</v>
      </c>
    </row>
    <row r="519" spans="1:6" ht="12.75" customHeight="1" x14ac:dyDescent="0.2">
      <c r="A519" s="57">
        <v>852</v>
      </c>
      <c r="B519" s="91" t="s">
        <v>1041</v>
      </c>
      <c r="C519" s="54" t="s">
        <v>1042</v>
      </c>
      <c r="D519" s="55">
        <f t="shared" ref="D519:E519" si="145">SUM(D520:D521)</f>
        <v>0</v>
      </c>
      <c r="E519" s="55">
        <f t="shared" si="145"/>
        <v>0</v>
      </c>
      <c r="F519" s="56" t="str">
        <f t="shared" si="119"/>
        <v>-</v>
      </c>
    </row>
    <row r="520" spans="1:6" ht="12.75" customHeight="1" x14ac:dyDescent="0.2">
      <c r="A520" s="57">
        <v>8521</v>
      </c>
      <c r="B520" s="91" t="s">
        <v>1043</v>
      </c>
      <c r="C520" s="54" t="s">
        <v>1044</v>
      </c>
      <c r="D520" s="257"/>
      <c r="E520" s="257"/>
      <c r="F520" s="56" t="str">
        <f t="shared" si="119"/>
        <v>-</v>
      </c>
    </row>
    <row r="521" spans="1:6" ht="12.75" customHeight="1" x14ac:dyDescent="0.2">
      <c r="A521" s="57">
        <v>8522</v>
      </c>
      <c r="B521" s="91" t="s">
        <v>1045</v>
      </c>
      <c r="C521" s="54" t="s">
        <v>1046</v>
      </c>
      <c r="D521" s="257"/>
      <c r="E521" s="257"/>
      <c r="F521" s="56" t="str">
        <f t="shared" si="119"/>
        <v>-</v>
      </c>
    </row>
    <row r="522" spans="1:6" ht="12.75" customHeight="1" x14ac:dyDescent="0.2">
      <c r="A522" s="57">
        <v>853</v>
      </c>
      <c r="B522" s="91" t="s">
        <v>1047</v>
      </c>
      <c r="C522" s="54" t="s">
        <v>1048</v>
      </c>
      <c r="D522" s="55">
        <f t="shared" ref="D522:E522" si="146">SUM(D523:D524)</f>
        <v>0</v>
      </c>
      <c r="E522" s="55">
        <f t="shared" si="146"/>
        <v>0</v>
      </c>
      <c r="F522" s="56" t="str">
        <f t="shared" si="119"/>
        <v>-</v>
      </c>
    </row>
    <row r="523" spans="1:6" ht="12.75" customHeight="1" x14ac:dyDescent="0.2">
      <c r="A523" s="57">
        <v>8531</v>
      </c>
      <c r="B523" s="91" t="s">
        <v>1049</v>
      </c>
      <c r="C523" s="54" t="s">
        <v>1050</v>
      </c>
      <c r="D523" s="257"/>
      <c r="E523" s="257"/>
      <c r="F523" s="56" t="str">
        <f t="shared" si="119"/>
        <v>-</v>
      </c>
    </row>
    <row r="524" spans="1:6" ht="12.75" customHeight="1" x14ac:dyDescent="0.2">
      <c r="A524" s="57">
        <v>8532</v>
      </c>
      <c r="B524" s="91" t="s">
        <v>1051</v>
      </c>
      <c r="C524" s="54" t="s">
        <v>1052</v>
      </c>
      <c r="D524" s="257"/>
      <c r="E524" s="257"/>
      <c r="F524" s="56" t="str">
        <f t="shared" si="119"/>
        <v>-</v>
      </c>
    </row>
    <row r="525" spans="1:6" ht="12.75" customHeight="1" x14ac:dyDescent="0.2">
      <c r="A525" s="57">
        <v>854</v>
      </c>
      <c r="B525" s="91" t="s">
        <v>1053</v>
      </c>
      <c r="C525" s="54" t="s">
        <v>1054</v>
      </c>
      <c r="D525" s="55">
        <f t="shared" ref="D525:E525" si="147">SUM(D526:D527)</f>
        <v>0</v>
      </c>
      <c r="E525" s="55">
        <f t="shared" si="147"/>
        <v>0</v>
      </c>
      <c r="F525" s="56" t="str">
        <f t="shared" si="119"/>
        <v>-</v>
      </c>
    </row>
    <row r="526" spans="1:6" ht="12.75" customHeight="1" x14ac:dyDescent="0.2">
      <c r="A526" s="57">
        <v>8541</v>
      </c>
      <c r="B526" s="91" t="s">
        <v>1055</v>
      </c>
      <c r="C526" s="54" t="s">
        <v>1056</v>
      </c>
      <c r="D526" s="257"/>
      <c r="E526" s="257"/>
      <c r="F526" s="56" t="str">
        <f t="shared" si="119"/>
        <v>-</v>
      </c>
    </row>
    <row r="527" spans="1:6" ht="12.75" customHeight="1" x14ac:dyDescent="0.2">
      <c r="A527" s="57">
        <v>8542</v>
      </c>
      <c r="B527" s="91" t="s">
        <v>1057</v>
      </c>
      <c r="C527" s="54" t="s">
        <v>1058</v>
      </c>
      <c r="D527" s="257"/>
      <c r="E527" s="257"/>
      <c r="F527" s="56" t="str">
        <f t="shared" si="119"/>
        <v>-</v>
      </c>
    </row>
    <row r="528" spans="1:6" ht="12.75" customHeight="1" x14ac:dyDescent="0.2">
      <c r="A528" s="57">
        <v>5</v>
      </c>
      <c r="B528" s="91" t="s">
        <v>1059</v>
      </c>
      <c r="C528" s="54" t="s">
        <v>1060</v>
      </c>
      <c r="D528" s="55">
        <f t="shared" ref="D528:E528" si="148">D529+D567+D580+D593+D625</f>
        <v>56490</v>
      </c>
      <c r="E528" s="55">
        <f t="shared" si="148"/>
        <v>0</v>
      </c>
      <c r="F528" s="56">
        <f t="shared" si="119"/>
        <v>0</v>
      </c>
    </row>
    <row r="529" spans="1:6" ht="24" x14ac:dyDescent="0.2">
      <c r="A529" s="57">
        <v>51</v>
      </c>
      <c r="B529" s="91" t="s">
        <v>1061</v>
      </c>
      <c r="C529" s="54" t="s">
        <v>1062</v>
      </c>
      <c r="D529" s="55">
        <f t="shared" ref="D529:E529" si="149">D530+D535+D538+D542+D543+D550+D555+D563</f>
        <v>0</v>
      </c>
      <c r="E529" s="55">
        <f t="shared" si="149"/>
        <v>0</v>
      </c>
      <c r="F529" s="56" t="str">
        <f t="shared" si="119"/>
        <v>-</v>
      </c>
    </row>
    <row r="530" spans="1:6" ht="24" x14ac:dyDescent="0.2">
      <c r="A530" s="57">
        <v>511</v>
      </c>
      <c r="B530" s="91" t="s">
        <v>1063</v>
      </c>
      <c r="C530" s="54" t="s">
        <v>1064</v>
      </c>
      <c r="D530" s="55">
        <f t="shared" ref="D530:E530" si="150">SUM(D531:D534)</f>
        <v>0</v>
      </c>
      <c r="E530" s="55">
        <f t="shared" si="150"/>
        <v>0</v>
      </c>
      <c r="F530" s="56" t="str">
        <f t="shared" si="119"/>
        <v>-</v>
      </c>
    </row>
    <row r="531" spans="1:6" ht="12.75" customHeight="1" x14ac:dyDescent="0.2">
      <c r="A531" s="57">
        <v>5113</v>
      </c>
      <c r="B531" s="91" t="s">
        <v>1065</v>
      </c>
      <c r="C531" s="54" t="s">
        <v>1066</v>
      </c>
      <c r="D531" s="257"/>
      <c r="E531" s="257"/>
      <c r="F531" s="56" t="str">
        <f t="shared" si="119"/>
        <v>-</v>
      </c>
    </row>
    <row r="532" spans="1:6" ht="12.75" customHeight="1" x14ac:dyDescent="0.2">
      <c r="A532" s="57">
        <v>5114</v>
      </c>
      <c r="B532" s="91" t="s">
        <v>1067</v>
      </c>
      <c r="C532" s="54" t="s">
        <v>1068</v>
      </c>
      <c r="D532" s="257"/>
      <c r="E532" s="257"/>
      <c r="F532" s="56" t="str">
        <f t="shared" si="119"/>
        <v>-</v>
      </c>
    </row>
    <row r="533" spans="1:6" ht="12.75" customHeight="1" x14ac:dyDescent="0.2">
      <c r="A533" s="57">
        <v>5115</v>
      </c>
      <c r="B533" s="91" t="s">
        <v>1069</v>
      </c>
      <c r="C533" s="54" t="s">
        <v>1070</v>
      </c>
      <c r="D533" s="257"/>
      <c r="E533" s="257"/>
      <c r="F533" s="56" t="str">
        <f t="shared" si="119"/>
        <v>-</v>
      </c>
    </row>
    <row r="534" spans="1:6" ht="12.75" customHeight="1" x14ac:dyDescent="0.2">
      <c r="A534" s="57">
        <v>5116</v>
      </c>
      <c r="B534" s="91" t="s">
        <v>1071</v>
      </c>
      <c r="C534" s="54" t="s">
        <v>1072</v>
      </c>
      <c r="D534" s="257"/>
      <c r="E534" s="257"/>
      <c r="F534" s="56" t="str">
        <f t="shared" si="119"/>
        <v>-</v>
      </c>
    </row>
    <row r="535" spans="1:6" ht="24" x14ac:dyDescent="0.2">
      <c r="A535" s="57">
        <v>512</v>
      </c>
      <c r="B535" s="247" t="s">
        <v>1073</v>
      </c>
      <c r="C535" s="54" t="s">
        <v>1074</v>
      </c>
      <c r="D535" s="55">
        <f t="shared" ref="D535:E535" si="151">SUM(D536:D537)</f>
        <v>0</v>
      </c>
      <c r="E535" s="55">
        <f t="shared" si="151"/>
        <v>0</v>
      </c>
      <c r="F535" s="56" t="str">
        <f t="shared" si="119"/>
        <v>-</v>
      </c>
    </row>
    <row r="536" spans="1:6" ht="24" x14ac:dyDescent="0.2">
      <c r="A536" s="57">
        <v>5121</v>
      </c>
      <c r="B536" s="91" t="s">
        <v>1075</v>
      </c>
      <c r="C536" s="54" t="s">
        <v>1076</v>
      </c>
      <c r="D536" s="257"/>
      <c r="E536" s="257"/>
      <c r="F536" s="56" t="str">
        <f t="shared" si="119"/>
        <v>-</v>
      </c>
    </row>
    <row r="537" spans="1:6" ht="24" x14ac:dyDescent="0.2">
      <c r="A537" s="57">
        <v>5122</v>
      </c>
      <c r="B537" s="91" t="s">
        <v>1077</v>
      </c>
      <c r="C537" s="54" t="s">
        <v>1078</v>
      </c>
      <c r="D537" s="257"/>
      <c r="E537" s="257"/>
      <c r="F537" s="56" t="str">
        <f t="shared" si="119"/>
        <v>-</v>
      </c>
    </row>
    <row r="538" spans="1:6" ht="24" x14ac:dyDescent="0.2">
      <c r="A538" s="57">
        <v>513</v>
      </c>
      <c r="B538" s="91" t="s">
        <v>1079</v>
      </c>
      <c r="C538" s="54" t="s">
        <v>1080</v>
      </c>
      <c r="D538" s="55">
        <f t="shared" ref="D538:E538" si="152">SUM(D539:D541)</f>
        <v>0</v>
      </c>
      <c r="E538" s="55">
        <f t="shared" si="152"/>
        <v>0</v>
      </c>
      <c r="F538" s="56" t="str">
        <f t="shared" si="119"/>
        <v>-</v>
      </c>
    </row>
    <row r="539" spans="1:6" ht="12.75" customHeight="1" x14ac:dyDescent="0.2">
      <c r="A539" s="57">
        <v>5132</v>
      </c>
      <c r="B539" s="91" t="s">
        <v>1081</v>
      </c>
      <c r="C539" s="54" t="s">
        <v>1082</v>
      </c>
      <c r="D539" s="257"/>
      <c r="E539" s="257"/>
      <c r="F539" s="56" t="str">
        <f t="shared" si="119"/>
        <v>-</v>
      </c>
    </row>
    <row r="540" spans="1:6" ht="12.75" customHeight="1" x14ac:dyDescent="0.2">
      <c r="A540" s="65">
        <v>5133</v>
      </c>
      <c r="B540" s="91" t="s">
        <v>1083</v>
      </c>
      <c r="C540" s="66" t="s">
        <v>1084</v>
      </c>
      <c r="D540" s="257"/>
      <c r="E540" s="257"/>
      <c r="F540" s="56" t="str">
        <f t="shared" si="119"/>
        <v>-</v>
      </c>
    </row>
    <row r="541" spans="1:6" ht="12.75" customHeight="1" x14ac:dyDescent="0.2">
      <c r="A541" s="65">
        <v>5134</v>
      </c>
      <c r="B541" s="91" t="s">
        <v>1085</v>
      </c>
      <c r="C541" s="66" t="s">
        <v>1086</v>
      </c>
      <c r="D541" s="257"/>
      <c r="E541" s="257"/>
      <c r="F541" s="56" t="str">
        <f t="shared" si="119"/>
        <v>-</v>
      </c>
    </row>
    <row r="542" spans="1:6" ht="12.75" customHeight="1" x14ac:dyDescent="0.2">
      <c r="A542" s="57">
        <v>514</v>
      </c>
      <c r="B542" s="247" t="s">
        <v>1087</v>
      </c>
      <c r="C542" s="54" t="s">
        <v>1088</v>
      </c>
      <c r="D542" s="257"/>
      <c r="E542" s="257"/>
      <c r="F542" s="56" t="str">
        <f t="shared" si="119"/>
        <v>-</v>
      </c>
    </row>
    <row r="543" spans="1:6" ht="24" x14ac:dyDescent="0.2">
      <c r="A543" s="57">
        <v>515</v>
      </c>
      <c r="B543" s="91" t="s">
        <v>1089</v>
      </c>
      <c r="C543" s="54" t="s">
        <v>1090</v>
      </c>
      <c r="D543" s="55">
        <f t="shared" ref="D543:E543" si="153">SUM(D544:D549)</f>
        <v>0</v>
      </c>
      <c r="E543" s="55">
        <f t="shared" si="153"/>
        <v>0</v>
      </c>
      <c r="F543" s="56" t="str">
        <f t="shared" si="119"/>
        <v>-</v>
      </c>
    </row>
    <row r="544" spans="1:6" ht="12.75" customHeight="1" x14ac:dyDescent="0.2">
      <c r="A544" s="57">
        <v>5153</v>
      </c>
      <c r="B544" s="91" t="s">
        <v>1091</v>
      </c>
      <c r="C544" s="54" t="s">
        <v>1092</v>
      </c>
      <c r="D544" s="257"/>
      <c r="E544" s="257"/>
      <c r="F544" s="56" t="str">
        <f t="shared" si="119"/>
        <v>-</v>
      </c>
    </row>
    <row r="545" spans="1:6" ht="12.75" customHeight="1" x14ac:dyDescent="0.2">
      <c r="A545" s="57">
        <v>5154</v>
      </c>
      <c r="B545" s="91" t="s">
        <v>1093</v>
      </c>
      <c r="C545" s="54" t="s">
        <v>1094</v>
      </c>
      <c r="D545" s="257"/>
      <c r="E545" s="257"/>
      <c r="F545" s="56" t="str">
        <f t="shared" si="119"/>
        <v>-</v>
      </c>
    </row>
    <row r="546" spans="1:6" ht="24" x14ac:dyDescent="0.2">
      <c r="A546" s="57">
        <v>5155</v>
      </c>
      <c r="B546" s="91" t="s">
        <v>1095</v>
      </c>
      <c r="C546" s="54" t="s">
        <v>1096</v>
      </c>
      <c r="D546" s="257"/>
      <c r="E546" s="257"/>
      <c r="F546" s="56" t="str">
        <f t="shared" si="119"/>
        <v>-</v>
      </c>
    </row>
    <row r="547" spans="1:6" ht="12.75" customHeight="1" x14ac:dyDescent="0.2">
      <c r="A547" s="57">
        <v>5156</v>
      </c>
      <c r="B547" s="91" t="s">
        <v>1097</v>
      </c>
      <c r="C547" s="54" t="s">
        <v>1098</v>
      </c>
      <c r="D547" s="257"/>
      <c r="E547" s="257"/>
      <c r="F547" s="56" t="str">
        <f t="shared" si="119"/>
        <v>-</v>
      </c>
    </row>
    <row r="548" spans="1:6" ht="12.75" customHeight="1" x14ac:dyDescent="0.2">
      <c r="A548" s="57">
        <v>5157</v>
      </c>
      <c r="B548" s="91" t="s">
        <v>1099</v>
      </c>
      <c r="C548" s="54" t="s">
        <v>1100</v>
      </c>
      <c r="D548" s="257"/>
      <c r="E548" s="257"/>
      <c r="F548" s="56" t="str">
        <f t="shared" si="119"/>
        <v>-</v>
      </c>
    </row>
    <row r="549" spans="1:6" ht="12.75" customHeight="1" x14ac:dyDescent="0.2">
      <c r="A549" s="57">
        <v>5158</v>
      </c>
      <c r="B549" s="91" t="s">
        <v>1101</v>
      </c>
      <c r="C549" s="54" t="s">
        <v>1102</v>
      </c>
      <c r="D549" s="257"/>
      <c r="E549" s="257"/>
      <c r="F549" s="56" t="str">
        <f t="shared" si="119"/>
        <v>-</v>
      </c>
    </row>
    <row r="550" spans="1:6" ht="24" x14ac:dyDescent="0.2">
      <c r="A550" s="57">
        <v>516</v>
      </c>
      <c r="B550" s="247" t="s">
        <v>1103</v>
      </c>
      <c r="C550" s="54" t="s">
        <v>1104</v>
      </c>
      <c r="D550" s="55">
        <f t="shared" ref="D550:E550" si="154">SUM(D551:D554)</f>
        <v>0</v>
      </c>
      <c r="E550" s="55">
        <f t="shared" si="154"/>
        <v>0</v>
      </c>
      <c r="F550" s="56" t="str">
        <f t="shared" si="119"/>
        <v>-</v>
      </c>
    </row>
    <row r="551" spans="1:6" ht="12.75" customHeight="1" x14ac:dyDescent="0.2">
      <c r="A551" s="57">
        <v>5163</v>
      </c>
      <c r="B551" s="91" t="s">
        <v>1105</v>
      </c>
      <c r="C551" s="54" t="s">
        <v>1106</v>
      </c>
      <c r="D551" s="257"/>
      <c r="E551" s="257"/>
      <c r="F551" s="56" t="str">
        <f t="shared" si="119"/>
        <v>-</v>
      </c>
    </row>
    <row r="552" spans="1:6" ht="12.75" customHeight="1" x14ac:dyDescent="0.2">
      <c r="A552" s="57">
        <v>5164</v>
      </c>
      <c r="B552" s="91" t="s">
        <v>1107</v>
      </c>
      <c r="C552" s="54" t="s">
        <v>1108</v>
      </c>
      <c r="D552" s="257"/>
      <c r="E552" s="257"/>
      <c r="F552" s="56" t="str">
        <f t="shared" si="119"/>
        <v>-</v>
      </c>
    </row>
    <row r="553" spans="1:6" ht="12.75" customHeight="1" x14ac:dyDescent="0.2">
      <c r="A553" s="57">
        <v>5165</v>
      </c>
      <c r="B553" s="91" t="s">
        <v>1109</v>
      </c>
      <c r="C553" s="54" t="s">
        <v>1110</v>
      </c>
      <c r="D553" s="257"/>
      <c r="E553" s="257"/>
      <c r="F553" s="56" t="str">
        <f t="shared" si="119"/>
        <v>-</v>
      </c>
    </row>
    <row r="554" spans="1:6" ht="12.75" customHeight="1" x14ac:dyDescent="0.2">
      <c r="A554" s="57">
        <v>5166</v>
      </c>
      <c r="B554" s="91" t="s">
        <v>1111</v>
      </c>
      <c r="C554" s="54" t="s">
        <v>1112</v>
      </c>
      <c r="D554" s="257"/>
      <c r="E554" s="257"/>
      <c r="F554" s="56" t="str">
        <f t="shared" si="119"/>
        <v>-</v>
      </c>
    </row>
    <row r="555" spans="1:6" ht="12.75" customHeight="1" x14ac:dyDescent="0.2">
      <c r="A555" s="57">
        <v>517</v>
      </c>
      <c r="B555" s="91" t="s">
        <v>1113</v>
      </c>
      <c r="C555" s="54" t="s">
        <v>1114</v>
      </c>
      <c r="D555" s="55">
        <f t="shared" ref="D555:E555" si="155">SUM(D556:D562)</f>
        <v>0</v>
      </c>
      <c r="E555" s="55">
        <f t="shared" si="155"/>
        <v>0</v>
      </c>
      <c r="F555" s="56" t="str">
        <f t="shared" si="119"/>
        <v>-</v>
      </c>
    </row>
    <row r="556" spans="1:6" ht="12.75" customHeight="1" x14ac:dyDescent="0.2">
      <c r="A556" s="57">
        <v>5171</v>
      </c>
      <c r="B556" s="91" t="s">
        <v>1115</v>
      </c>
      <c r="C556" s="54" t="s">
        <v>1116</v>
      </c>
      <c r="D556" s="257"/>
      <c r="E556" s="257"/>
      <c r="F556" s="56" t="str">
        <f t="shared" si="119"/>
        <v>-</v>
      </c>
    </row>
    <row r="557" spans="1:6" ht="12.75" customHeight="1" x14ac:dyDescent="0.2">
      <c r="A557" s="57">
        <v>5172</v>
      </c>
      <c r="B557" s="91" t="s">
        <v>1117</v>
      </c>
      <c r="C557" s="54" t="s">
        <v>1118</v>
      </c>
      <c r="D557" s="257"/>
      <c r="E557" s="257"/>
      <c r="F557" s="56" t="str">
        <f t="shared" si="119"/>
        <v>-</v>
      </c>
    </row>
    <row r="558" spans="1:6" ht="12.75" customHeight="1" x14ac:dyDescent="0.2">
      <c r="A558" s="57">
        <v>5173</v>
      </c>
      <c r="B558" s="91" t="s">
        <v>1119</v>
      </c>
      <c r="C558" s="54" t="s">
        <v>1120</v>
      </c>
      <c r="D558" s="257"/>
      <c r="E558" s="257"/>
      <c r="F558" s="56" t="str">
        <f t="shared" si="119"/>
        <v>-</v>
      </c>
    </row>
    <row r="559" spans="1:6" ht="12.75" customHeight="1" x14ac:dyDescent="0.2">
      <c r="A559" s="57">
        <v>5174</v>
      </c>
      <c r="B559" s="91" t="s">
        <v>1121</v>
      </c>
      <c r="C559" s="54" t="s">
        <v>1122</v>
      </c>
      <c r="D559" s="257"/>
      <c r="E559" s="257"/>
      <c r="F559" s="56" t="str">
        <f t="shared" si="119"/>
        <v>-</v>
      </c>
    </row>
    <row r="560" spans="1:6" ht="12.75" customHeight="1" x14ac:dyDescent="0.2">
      <c r="A560" s="57">
        <v>5175</v>
      </c>
      <c r="B560" s="91" t="s">
        <v>1123</v>
      </c>
      <c r="C560" s="54" t="s">
        <v>1124</v>
      </c>
      <c r="D560" s="257"/>
      <c r="E560" s="257"/>
      <c r="F560" s="56" t="str">
        <f t="shared" si="119"/>
        <v>-</v>
      </c>
    </row>
    <row r="561" spans="1:6" ht="12.75" customHeight="1" x14ac:dyDescent="0.2">
      <c r="A561" s="57">
        <v>5176</v>
      </c>
      <c r="B561" s="91" t="s">
        <v>1125</v>
      </c>
      <c r="C561" s="54" t="s">
        <v>1126</v>
      </c>
      <c r="D561" s="257"/>
      <c r="E561" s="257"/>
      <c r="F561" s="56" t="str">
        <f t="shared" si="119"/>
        <v>-</v>
      </c>
    </row>
    <row r="562" spans="1:6" ht="24" x14ac:dyDescent="0.2">
      <c r="A562" s="57">
        <v>5177</v>
      </c>
      <c r="B562" s="247" t="s">
        <v>1127</v>
      </c>
      <c r="C562" s="54" t="s">
        <v>1128</v>
      </c>
      <c r="D562" s="257"/>
      <c r="E562" s="257"/>
      <c r="F562" s="56" t="str">
        <f t="shared" si="119"/>
        <v>-</v>
      </c>
    </row>
    <row r="563" spans="1:6" ht="12.75" customHeight="1" x14ac:dyDescent="0.2">
      <c r="A563" s="57" t="s">
        <v>1129</v>
      </c>
      <c r="B563" s="91" t="s">
        <v>1130</v>
      </c>
      <c r="C563" s="54" t="s">
        <v>1129</v>
      </c>
      <c r="D563" s="55">
        <f t="shared" ref="D563:E563" si="156">SUM(D564:D566)</f>
        <v>0</v>
      </c>
      <c r="E563" s="55">
        <f t="shared" si="156"/>
        <v>0</v>
      </c>
      <c r="F563" s="56" t="str">
        <f t="shared" si="119"/>
        <v>-</v>
      </c>
    </row>
    <row r="564" spans="1:6" ht="12.75" customHeight="1" x14ac:dyDescent="0.2">
      <c r="A564" s="57" t="s">
        <v>1131</v>
      </c>
      <c r="B564" s="91" t="s">
        <v>1132</v>
      </c>
      <c r="C564" s="54" t="s">
        <v>1131</v>
      </c>
      <c r="D564" s="257"/>
      <c r="E564" s="257"/>
      <c r="F564" s="56" t="str">
        <f t="shared" si="119"/>
        <v>-</v>
      </c>
    </row>
    <row r="565" spans="1:6" ht="12.75" customHeight="1" x14ac:dyDescent="0.2">
      <c r="A565" s="57" t="s">
        <v>1133</v>
      </c>
      <c r="B565" s="91" t="s">
        <v>1134</v>
      </c>
      <c r="C565" s="54" t="s">
        <v>1133</v>
      </c>
      <c r="D565" s="257"/>
      <c r="E565" s="257"/>
      <c r="F565" s="56" t="str">
        <f t="shared" si="119"/>
        <v>-</v>
      </c>
    </row>
    <row r="566" spans="1:6" ht="12.75" customHeight="1" x14ac:dyDescent="0.2">
      <c r="A566" s="57" t="s">
        <v>1135</v>
      </c>
      <c r="B566" s="91" t="s">
        <v>1136</v>
      </c>
      <c r="C566" s="54" t="s">
        <v>1135</v>
      </c>
      <c r="D566" s="257"/>
      <c r="E566" s="257"/>
      <c r="F566" s="56" t="str">
        <f t="shared" si="119"/>
        <v>-</v>
      </c>
    </row>
    <row r="567" spans="1:6" ht="12.75" customHeight="1" x14ac:dyDescent="0.2">
      <c r="A567" s="57">
        <v>52</v>
      </c>
      <c r="B567" s="91" t="s">
        <v>1137</v>
      </c>
      <c r="C567" s="54" t="s">
        <v>1138</v>
      </c>
      <c r="D567" s="55">
        <f t="shared" ref="D567:E567" si="157">D568+D571+D574+D577</f>
        <v>0</v>
      </c>
      <c r="E567" s="55">
        <f t="shared" si="157"/>
        <v>0</v>
      </c>
      <c r="F567" s="56" t="str">
        <f t="shared" si="119"/>
        <v>-</v>
      </c>
    </row>
    <row r="568" spans="1:6" ht="12.75" customHeight="1" x14ac:dyDescent="0.2">
      <c r="A568" s="57">
        <v>521</v>
      </c>
      <c r="B568" s="91" t="s">
        <v>1139</v>
      </c>
      <c r="C568" s="54" t="s">
        <v>1140</v>
      </c>
      <c r="D568" s="55">
        <f t="shared" ref="D568:E568" si="158">SUM(D569:D570)</f>
        <v>0</v>
      </c>
      <c r="E568" s="55">
        <f t="shared" si="158"/>
        <v>0</v>
      </c>
      <c r="F568" s="56" t="str">
        <f t="shared" si="119"/>
        <v>-</v>
      </c>
    </row>
    <row r="569" spans="1:6" ht="12.75" customHeight="1" x14ac:dyDescent="0.2">
      <c r="A569" s="57">
        <v>5211</v>
      </c>
      <c r="B569" s="91" t="s">
        <v>1141</v>
      </c>
      <c r="C569" s="54" t="s">
        <v>1142</v>
      </c>
      <c r="D569" s="257"/>
      <c r="E569" s="257"/>
      <c r="F569" s="56" t="str">
        <f t="shared" si="119"/>
        <v>-</v>
      </c>
    </row>
    <row r="570" spans="1:6" ht="12.75" customHeight="1" x14ac:dyDescent="0.2">
      <c r="A570" s="57">
        <v>5212</v>
      </c>
      <c r="B570" s="91" t="s">
        <v>1143</v>
      </c>
      <c r="C570" s="54" t="s">
        <v>1144</v>
      </c>
      <c r="D570" s="257"/>
      <c r="E570" s="257"/>
      <c r="F570" s="56" t="str">
        <f t="shared" si="119"/>
        <v>-</v>
      </c>
    </row>
    <row r="571" spans="1:6" ht="12.75" customHeight="1" x14ac:dyDescent="0.2">
      <c r="A571" s="57">
        <v>522</v>
      </c>
      <c r="B571" s="91" t="s">
        <v>1145</v>
      </c>
      <c r="C571" s="54" t="s">
        <v>1146</v>
      </c>
      <c r="D571" s="55">
        <f t="shared" ref="D571:E571" si="159">SUM(D572:D573)</f>
        <v>0</v>
      </c>
      <c r="E571" s="55">
        <f t="shared" si="159"/>
        <v>0</v>
      </c>
      <c r="F571" s="56" t="str">
        <f t="shared" si="119"/>
        <v>-</v>
      </c>
    </row>
    <row r="572" spans="1:6" ht="12.75" customHeight="1" x14ac:dyDescent="0.2">
      <c r="A572" s="57">
        <v>5221</v>
      </c>
      <c r="B572" s="91" t="s">
        <v>931</v>
      </c>
      <c r="C572" s="54" t="s">
        <v>1147</v>
      </c>
      <c r="D572" s="257"/>
      <c r="E572" s="257"/>
      <c r="F572" s="56" t="str">
        <f t="shared" si="119"/>
        <v>-</v>
      </c>
    </row>
    <row r="573" spans="1:6" ht="12.75" customHeight="1" x14ac:dyDescent="0.2">
      <c r="A573" s="57">
        <v>5222</v>
      </c>
      <c r="B573" s="91" t="s">
        <v>933</v>
      </c>
      <c r="C573" s="54" t="s">
        <v>1148</v>
      </c>
      <c r="D573" s="257"/>
      <c r="E573" s="257"/>
      <c r="F573" s="56" t="str">
        <f t="shared" si="119"/>
        <v>-</v>
      </c>
    </row>
    <row r="574" spans="1:6" ht="12.75" customHeight="1" x14ac:dyDescent="0.2">
      <c r="A574" s="57">
        <v>523</v>
      </c>
      <c r="B574" s="91" t="s">
        <v>1149</v>
      </c>
      <c r="C574" s="54" t="s">
        <v>1150</v>
      </c>
      <c r="D574" s="55">
        <f t="shared" ref="D574:E574" si="160">SUM(D575:D576)</f>
        <v>0</v>
      </c>
      <c r="E574" s="55">
        <f t="shared" si="160"/>
        <v>0</v>
      </c>
      <c r="F574" s="56" t="str">
        <f t="shared" si="119"/>
        <v>-</v>
      </c>
    </row>
    <row r="575" spans="1:6" ht="12.75" customHeight="1" x14ac:dyDescent="0.2">
      <c r="A575" s="57">
        <v>5231</v>
      </c>
      <c r="B575" s="91" t="s">
        <v>937</v>
      </c>
      <c r="C575" s="54" t="s">
        <v>1151</v>
      </c>
      <c r="D575" s="257"/>
      <c r="E575" s="257"/>
      <c r="F575" s="56" t="str">
        <f t="shared" si="119"/>
        <v>-</v>
      </c>
    </row>
    <row r="576" spans="1:6" ht="12.75" customHeight="1" x14ac:dyDescent="0.2">
      <c r="A576" s="57">
        <v>5232</v>
      </c>
      <c r="B576" s="91" t="s">
        <v>939</v>
      </c>
      <c r="C576" s="54" t="s">
        <v>1152</v>
      </c>
      <c r="D576" s="257"/>
      <c r="E576" s="257"/>
      <c r="F576" s="56" t="str">
        <f t="shared" si="119"/>
        <v>-</v>
      </c>
    </row>
    <row r="577" spans="1:6" ht="12.75" customHeight="1" x14ac:dyDescent="0.2">
      <c r="A577" s="57">
        <v>524</v>
      </c>
      <c r="B577" s="91" t="s">
        <v>1153</v>
      </c>
      <c r="C577" s="54" t="s">
        <v>1154</v>
      </c>
      <c r="D577" s="55">
        <f t="shared" ref="D577:E577" si="161">SUM(D578:D579)</f>
        <v>0</v>
      </c>
      <c r="E577" s="55">
        <f t="shared" si="161"/>
        <v>0</v>
      </c>
      <c r="F577" s="56" t="str">
        <f t="shared" si="119"/>
        <v>-</v>
      </c>
    </row>
    <row r="578" spans="1:6" ht="12.75" customHeight="1" x14ac:dyDescent="0.2">
      <c r="A578" s="65">
        <v>5241</v>
      </c>
      <c r="B578" s="91" t="s">
        <v>1155</v>
      </c>
      <c r="C578" s="66" t="s">
        <v>1156</v>
      </c>
      <c r="D578" s="257"/>
      <c r="E578" s="257"/>
      <c r="F578" s="56" t="str">
        <f t="shared" si="119"/>
        <v>-</v>
      </c>
    </row>
    <row r="579" spans="1:6" ht="12.75" customHeight="1" x14ac:dyDescent="0.2">
      <c r="A579" s="65">
        <v>5242</v>
      </c>
      <c r="B579" s="91" t="s">
        <v>1057</v>
      </c>
      <c r="C579" s="66" t="s">
        <v>1157</v>
      </c>
      <c r="D579" s="257"/>
      <c r="E579" s="257"/>
      <c r="F579" s="56" t="str">
        <f t="shared" si="119"/>
        <v>-</v>
      </c>
    </row>
    <row r="580" spans="1:6" ht="12.75" customHeight="1" x14ac:dyDescent="0.2">
      <c r="A580" s="57">
        <v>53</v>
      </c>
      <c r="B580" s="91" t="s">
        <v>1158</v>
      </c>
      <c r="C580" s="54" t="s">
        <v>1159</v>
      </c>
      <c r="D580" s="55">
        <f t="shared" ref="D580:E580" si="162">D581+D585+D587+D590</f>
        <v>10000</v>
      </c>
      <c r="E580" s="55">
        <f t="shared" si="162"/>
        <v>0</v>
      </c>
      <c r="F580" s="56">
        <f t="shared" si="119"/>
        <v>0</v>
      </c>
    </row>
    <row r="581" spans="1:6" ht="24" x14ac:dyDescent="0.2">
      <c r="A581" s="57">
        <v>531</v>
      </c>
      <c r="B581" s="247" t="s">
        <v>1160</v>
      </c>
      <c r="C581" s="54" t="s">
        <v>1161</v>
      </c>
      <c r="D581" s="55">
        <f t="shared" ref="D581:E581" si="163">SUM(D582:D584)</f>
        <v>0</v>
      </c>
      <c r="E581" s="55">
        <f t="shared" si="163"/>
        <v>0</v>
      </c>
      <c r="F581" s="56" t="str">
        <f t="shared" si="119"/>
        <v>-</v>
      </c>
    </row>
    <row r="582" spans="1:6" ht="12.75" customHeight="1" x14ac:dyDescent="0.2">
      <c r="A582" s="57">
        <v>5312</v>
      </c>
      <c r="B582" s="91" t="s">
        <v>951</v>
      </c>
      <c r="C582" s="54" t="s">
        <v>1162</v>
      </c>
      <c r="D582" s="257"/>
      <c r="E582" s="257"/>
      <c r="F582" s="56" t="str">
        <f t="shared" si="119"/>
        <v>-</v>
      </c>
    </row>
    <row r="583" spans="1:6" ht="12.75" customHeight="1" x14ac:dyDescent="0.2">
      <c r="A583" s="57">
        <v>5313</v>
      </c>
      <c r="B583" s="91" t="s">
        <v>953</v>
      </c>
      <c r="C583" s="54" t="s">
        <v>1163</v>
      </c>
      <c r="D583" s="257"/>
      <c r="E583" s="257"/>
      <c r="F583" s="56" t="str">
        <f t="shared" si="119"/>
        <v>-</v>
      </c>
    </row>
    <row r="584" spans="1:6" ht="12.75" customHeight="1" x14ac:dyDescent="0.2">
      <c r="A584" s="57">
        <v>5314</v>
      </c>
      <c r="B584" s="91" t="s">
        <v>955</v>
      </c>
      <c r="C584" s="54" t="s">
        <v>1164</v>
      </c>
      <c r="D584" s="257"/>
      <c r="E584" s="257"/>
      <c r="F584" s="56" t="str">
        <f t="shared" si="119"/>
        <v>-</v>
      </c>
    </row>
    <row r="585" spans="1:6" ht="12.75" customHeight="1" x14ac:dyDescent="0.2">
      <c r="A585" s="57">
        <v>532</v>
      </c>
      <c r="B585" s="91" t="s">
        <v>1165</v>
      </c>
      <c r="C585" s="54" t="s">
        <v>1166</v>
      </c>
      <c r="D585" s="55">
        <f t="shared" ref="D585:E585" si="164">D586</f>
        <v>10000</v>
      </c>
      <c r="E585" s="55">
        <f t="shared" si="164"/>
        <v>0</v>
      </c>
      <c r="F585" s="56">
        <f t="shared" si="119"/>
        <v>0</v>
      </c>
    </row>
    <row r="586" spans="1:6" ht="12.75" customHeight="1" x14ac:dyDescent="0.2">
      <c r="A586" s="57">
        <v>5321</v>
      </c>
      <c r="B586" s="91" t="s">
        <v>1167</v>
      </c>
      <c r="C586" s="54" t="s">
        <v>1168</v>
      </c>
      <c r="D586" s="257">
        <v>10000</v>
      </c>
      <c r="E586" s="257"/>
      <c r="F586" s="56">
        <f t="shared" si="119"/>
        <v>0</v>
      </c>
    </row>
    <row r="587" spans="1:6" ht="24" x14ac:dyDescent="0.2">
      <c r="A587" s="57">
        <v>533</v>
      </c>
      <c r="B587" s="91" t="s">
        <v>1169</v>
      </c>
      <c r="C587" s="54" t="s">
        <v>1170</v>
      </c>
      <c r="D587" s="55">
        <f t="shared" ref="D587:E587" si="165">SUM(D588:D589)</f>
        <v>0</v>
      </c>
      <c r="E587" s="55">
        <f t="shared" si="165"/>
        <v>0</v>
      </c>
      <c r="F587" s="56" t="str">
        <f t="shared" si="119"/>
        <v>-</v>
      </c>
    </row>
    <row r="588" spans="1:6" ht="24" x14ac:dyDescent="0.2">
      <c r="A588" s="57">
        <v>5331</v>
      </c>
      <c r="B588" s="247" t="s">
        <v>1171</v>
      </c>
      <c r="C588" s="54" t="s">
        <v>1172</v>
      </c>
      <c r="D588" s="257"/>
      <c r="E588" s="257"/>
      <c r="F588" s="56" t="str">
        <f t="shared" si="119"/>
        <v>-</v>
      </c>
    </row>
    <row r="589" spans="1:6" ht="12.75" customHeight="1" x14ac:dyDescent="0.2">
      <c r="A589" s="57">
        <v>5332</v>
      </c>
      <c r="B589" s="91" t="s">
        <v>1173</v>
      </c>
      <c r="C589" s="54" t="s">
        <v>1174</v>
      </c>
      <c r="D589" s="257"/>
      <c r="E589" s="257"/>
      <c r="F589" s="56" t="str">
        <f t="shared" si="119"/>
        <v>-</v>
      </c>
    </row>
    <row r="590" spans="1:6" ht="24" x14ac:dyDescent="0.2">
      <c r="A590" s="65">
        <v>534</v>
      </c>
      <c r="B590" s="91" t="s">
        <v>1175</v>
      </c>
      <c r="C590" s="66" t="s">
        <v>1176</v>
      </c>
      <c r="D590" s="55">
        <f t="shared" ref="D590:E590" si="166">SUM(D591:D592)</f>
        <v>0</v>
      </c>
      <c r="E590" s="55">
        <f t="shared" si="166"/>
        <v>0</v>
      </c>
      <c r="F590" s="56" t="str">
        <f t="shared" si="119"/>
        <v>-</v>
      </c>
    </row>
    <row r="591" spans="1:6" ht="12.75" customHeight="1" x14ac:dyDescent="0.2">
      <c r="A591" s="57">
        <v>5341</v>
      </c>
      <c r="B591" s="91" t="s">
        <v>1177</v>
      </c>
      <c r="C591" s="54" t="s">
        <v>1178</v>
      </c>
      <c r="D591" s="257"/>
      <c r="E591" s="257"/>
      <c r="F591" s="56" t="str">
        <f t="shared" si="119"/>
        <v>-</v>
      </c>
    </row>
    <row r="592" spans="1:6" ht="12.75" customHeight="1" x14ac:dyDescent="0.2">
      <c r="A592" s="57">
        <v>5342</v>
      </c>
      <c r="B592" s="91" t="s">
        <v>969</v>
      </c>
      <c r="C592" s="54" t="s">
        <v>1179</v>
      </c>
      <c r="D592" s="257"/>
      <c r="E592" s="257"/>
      <c r="F592" s="56" t="str">
        <f t="shared" si="119"/>
        <v>-</v>
      </c>
    </row>
    <row r="593" spans="1:6" ht="24" x14ac:dyDescent="0.2">
      <c r="A593" s="57">
        <v>54</v>
      </c>
      <c r="B593" s="247" t="s">
        <v>1180</v>
      </c>
      <c r="C593" s="54" t="s">
        <v>1181</v>
      </c>
      <c r="D593" s="55">
        <f t="shared" ref="D593:E593" si="167">D594+D599+D603+D605+D612+D617</f>
        <v>46490</v>
      </c>
      <c r="E593" s="55">
        <f t="shared" si="167"/>
        <v>0</v>
      </c>
      <c r="F593" s="56">
        <f t="shared" si="119"/>
        <v>0</v>
      </c>
    </row>
    <row r="594" spans="1:6" ht="24" x14ac:dyDescent="0.2">
      <c r="A594" s="57">
        <v>541</v>
      </c>
      <c r="B594" s="91" t="s">
        <v>1182</v>
      </c>
      <c r="C594" s="54" t="s">
        <v>1183</v>
      </c>
      <c r="D594" s="55">
        <f t="shared" ref="D594:E594" si="168">SUM(D595:D598)</f>
        <v>0</v>
      </c>
      <c r="E594" s="55">
        <f t="shared" si="168"/>
        <v>0</v>
      </c>
      <c r="F594" s="56" t="str">
        <f t="shared" si="119"/>
        <v>-</v>
      </c>
    </row>
    <row r="595" spans="1:6" ht="12.75" customHeight="1" x14ac:dyDescent="0.2">
      <c r="A595" s="57">
        <v>5413</v>
      </c>
      <c r="B595" s="91" t="s">
        <v>1184</v>
      </c>
      <c r="C595" s="54" t="s">
        <v>1185</v>
      </c>
      <c r="D595" s="257"/>
      <c r="E595" s="257"/>
      <c r="F595" s="56" t="str">
        <f t="shared" si="119"/>
        <v>-</v>
      </c>
    </row>
    <row r="596" spans="1:6" ht="12.75" customHeight="1" x14ac:dyDescent="0.2">
      <c r="A596" s="57">
        <v>5414</v>
      </c>
      <c r="B596" s="91" t="s">
        <v>1186</v>
      </c>
      <c r="C596" s="54" t="s">
        <v>1187</v>
      </c>
      <c r="D596" s="257"/>
      <c r="E596" s="257"/>
      <c r="F596" s="56" t="str">
        <f t="shared" si="119"/>
        <v>-</v>
      </c>
    </row>
    <row r="597" spans="1:6" ht="12.75" customHeight="1" x14ac:dyDescent="0.2">
      <c r="A597" s="57">
        <v>5415</v>
      </c>
      <c r="B597" s="91" t="s">
        <v>1188</v>
      </c>
      <c r="C597" s="54" t="s">
        <v>1189</v>
      </c>
      <c r="D597" s="257"/>
      <c r="E597" s="257"/>
      <c r="F597" s="56" t="str">
        <f t="shared" si="119"/>
        <v>-</v>
      </c>
    </row>
    <row r="598" spans="1:6" ht="12.75" customHeight="1" x14ac:dyDescent="0.2">
      <c r="A598" s="57">
        <v>5416</v>
      </c>
      <c r="B598" s="91" t="s">
        <v>1190</v>
      </c>
      <c r="C598" s="54" t="s">
        <v>1191</v>
      </c>
      <c r="D598" s="257"/>
      <c r="E598" s="257"/>
      <c r="F598" s="56" t="str">
        <f t="shared" si="119"/>
        <v>-</v>
      </c>
    </row>
    <row r="599" spans="1:6" ht="24" x14ac:dyDescent="0.2">
      <c r="A599" s="57">
        <v>542</v>
      </c>
      <c r="B599" s="91" t="s">
        <v>1192</v>
      </c>
      <c r="C599" s="54" t="s">
        <v>1193</v>
      </c>
      <c r="D599" s="55">
        <f t="shared" ref="D599:E599" si="169">SUM(D600:D602)</f>
        <v>46490</v>
      </c>
      <c r="E599" s="55">
        <f t="shared" si="169"/>
        <v>0</v>
      </c>
      <c r="F599" s="56">
        <f t="shared" si="119"/>
        <v>0</v>
      </c>
    </row>
    <row r="600" spans="1:6" ht="12.75" customHeight="1" x14ac:dyDescent="0.2">
      <c r="A600" s="57">
        <v>5422</v>
      </c>
      <c r="B600" s="91" t="s">
        <v>1194</v>
      </c>
      <c r="C600" s="54" t="s">
        <v>1195</v>
      </c>
      <c r="D600" s="257">
        <v>46490</v>
      </c>
      <c r="E600" s="257"/>
      <c r="F600" s="56">
        <f t="shared" si="119"/>
        <v>0</v>
      </c>
    </row>
    <row r="601" spans="1:6" ht="24" x14ac:dyDescent="0.2">
      <c r="A601" s="57">
        <v>5423</v>
      </c>
      <c r="B601" s="91" t="s">
        <v>1196</v>
      </c>
      <c r="C601" s="54" t="s">
        <v>1197</v>
      </c>
      <c r="D601" s="257"/>
      <c r="E601" s="257"/>
      <c r="F601" s="56" t="str">
        <f t="shared" si="119"/>
        <v>-</v>
      </c>
    </row>
    <row r="602" spans="1:6" ht="24" x14ac:dyDescent="0.2">
      <c r="A602" s="57">
        <v>5424</v>
      </c>
      <c r="B602" s="91" t="s">
        <v>1198</v>
      </c>
      <c r="C602" s="54" t="s">
        <v>1199</v>
      </c>
      <c r="D602" s="257"/>
      <c r="E602" s="257"/>
      <c r="F602" s="56" t="str">
        <f t="shared" si="119"/>
        <v>-</v>
      </c>
    </row>
    <row r="603" spans="1:6" ht="24" x14ac:dyDescent="0.2">
      <c r="A603" s="57">
        <v>543</v>
      </c>
      <c r="B603" s="91" t="s">
        <v>1200</v>
      </c>
      <c r="C603" s="54" t="s">
        <v>1201</v>
      </c>
      <c r="D603" s="55">
        <f t="shared" ref="D603:E603" si="170">D604</f>
        <v>0</v>
      </c>
      <c r="E603" s="55">
        <f t="shared" si="170"/>
        <v>0</v>
      </c>
      <c r="F603" s="56" t="str">
        <f t="shared" si="119"/>
        <v>-</v>
      </c>
    </row>
    <row r="604" spans="1:6" ht="12.75" customHeight="1" x14ac:dyDescent="0.2">
      <c r="A604" s="57">
        <v>5431</v>
      </c>
      <c r="B604" s="91" t="s">
        <v>1202</v>
      </c>
      <c r="C604" s="54" t="s">
        <v>1203</v>
      </c>
      <c r="D604" s="257"/>
      <c r="E604" s="257"/>
      <c r="F604" s="56" t="str">
        <f t="shared" si="119"/>
        <v>-</v>
      </c>
    </row>
    <row r="605" spans="1:6" ht="24" x14ac:dyDescent="0.2">
      <c r="A605" s="57">
        <v>544</v>
      </c>
      <c r="B605" s="91" t="s">
        <v>1204</v>
      </c>
      <c r="C605" s="54" t="s">
        <v>1205</v>
      </c>
      <c r="D605" s="55">
        <f t="shared" ref="D605:E605" si="171">SUM(D606:D611)</f>
        <v>0</v>
      </c>
      <c r="E605" s="55">
        <f t="shared" si="171"/>
        <v>0</v>
      </c>
      <c r="F605" s="56" t="str">
        <f t="shared" si="119"/>
        <v>-</v>
      </c>
    </row>
    <row r="606" spans="1:6" ht="24" x14ac:dyDescent="0.2">
      <c r="A606" s="57">
        <v>5443</v>
      </c>
      <c r="B606" s="91" t="s">
        <v>1206</v>
      </c>
      <c r="C606" s="54" t="s">
        <v>1207</v>
      </c>
      <c r="D606" s="257"/>
      <c r="E606" s="257"/>
      <c r="F606" s="56" t="str">
        <f t="shared" si="119"/>
        <v>-</v>
      </c>
    </row>
    <row r="607" spans="1:6" ht="24" x14ac:dyDescent="0.2">
      <c r="A607" s="57">
        <v>5444</v>
      </c>
      <c r="B607" s="247" t="s">
        <v>1208</v>
      </c>
      <c r="C607" s="54" t="s">
        <v>1209</v>
      </c>
      <c r="D607" s="257"/>
      <c r="E607" s="257"/>
      <c r="F607" s="56" t="str">
        <f t="shared" si="119"/>
        <v>-</v>
      </c>
    </row>
    <row r="608" spans="1:6" ht="24" x14ac:dyDescent="0.2">
      <c r="A608" s="65">
        <v>5445</v>
      </c>
      <c r="B608" s="91" t="s">
        <v>1210</v>
      </c>
      <c r="C608" s="66" t="s">
        <v>1211</v>
      </c>
      <c r="D608" s="257"/>
      <c r="E608" s="257"/>
      <c r="F608" s="56" t="str">
        <f t="shared" si="119"/>
        <v>-</v>
      </c>
    </row>
    <row r="609" spans="1:6" ht="12.75" customHeight="1" x14ac:dyDescent="0.2">
      <c r="A609" s="57">
        <v>5446</v>
      </c>
      <c r="B609" s="91" t="s">
        <v>1212</v>
      </c>
      <c r="C609" s="54" t="s">
        <v>1213</v>
      </c>
      <c r="D609" s="257"/>
      <c r="E609" s="257"/>
      <c r="F609" s="56" t="str">
        <f t="shared" si="119"/>
        <v>-</v>
      </c>
    </row>
    <row r="610" spans="1:6" ht="12.75" customHeight="1" x14ac:dyDescent="0.2">
      <c r="A610" s="57">
        <v>5447</v>
      </c>
      <c r="B610" s="91" t="s">
        <v>1214</v>
      </c>
      <c r="C610" s="54" t="s">
        <v>1215</v>
      </c>
      <c r="D610" s="257"/>
      <c r="E610" s="257"/>
      <c r="F610" s="56" t="str">
        <f t="shared" si="119"/>
        <v>-</v>
      </c>
    </row>
    <row r="611" spans="1:6" ht="24" x14ac:dyDescent="0.2">
      <c r="A611" s="57">
        <v>5448</v>
      </c>
      <c r="B611" s="91" t="s">
        <v>1216</v>
      </c>
      <c r="C611" s="54" t="s">
        <v>1217</v>
      </c>
      <c r="D611" s="257"/>
      <c r="E611" s="257"/>
      <c r="F611" s="56" t="str">
        <f t="shared" si="119"/>
        <v>-</v>
      </c>
    </row>
    <row r="612" spans="1:6" ht="24" x14ac:dyDescent="0.2">
      <c r="A612" s="57">
        <v>545</v>
      </c>
      <c r="B612" s="91" t="s">
        <v>1218</v>
      </c>
      <c r="C612" s="54" t="s">
        <v>1219</v>
      </c>
      <c r="D612" s="55">
        <f t="shared" ref="D612:E612" si="172">SUM(D613:D616)</f>
        <v>0</v>
      </c>
      <c r="E612" s="55">
        <f t="shared" si="172"/>
        <v>0</v>
      </c>
      <c r="F612" s="56" t="str">
        <f t="shared" si="119"/>
        <v>-</v>
      </c>
    </row>
    <row r="613" spans="1:6" ht="24" x14ac:dyDescent="0.2">
      <c r="A613" s="57">
        <v>5453</v>
      </c>
      <c r="B613" s="247" t="s">
        <v>1220</v>
      </c>
      <c r="C613" s="54" t="s">
        <v>1221</v>
      </c>
      <c r="D613" s="257"/>
      <c r="E613" s="257"/>
      <c r="F613" s="56" t="str">
        <f t="shared" si="119"/>
        <v>-</v>
      </c>
    </row>
    <row r="614" spans="1:6" ht="12.75" customHeight="1" x14ac:dyDescent="0.2">
      <c r="A614" s="57">
        <v>5454</v>
      </c>
      <c r="B614" s="91" t="s">
        <v>1222</v>
      </c>
      <c r="C614" s="54" t="s">
        <v>1223</v>
      </c>
      <c r="D614" s="257"/>
      <c r="E614" s="257"/>
      <c r="F614" s="56" t="str">
        <f t="shared" si="119"/>
        <v>-</v>
      </c>
    </row>
    <row r="615" spans="1:6" ht="12.75" customHeight="1" x14ac:dyDescent="0.2">
      <c r="A615" s="57">
        <v>5455</v>
      </c>
      <c r="B615" s="91" t="s">
        <v>1224</v>
      </c>
      <c r="C615" s="54" t="s">
        <v>1225</v>
      </c>
      <c r="D615" s="257"/>
      <c r="E615" s="257"/>
      <c r="F615" s="56" t="str">
        <f t="shared" si="119"/>
        <v>-</v>
      </c>
    </row>
    <row r="616" spans="1:6" ht="12.75" customHeight="1" x14ac:dyDescent="0.2">
      <c r="A616" s="57">
        <v>5456</v>
      </c>
      <c r="B616" s="91" t="s">
        <v>1226</v>
      </c>
      <c r="C616" s="54" t="s">
        <v>1227</v>
      </c>
      <c r="D616" s="257"/>
      <c r="E616" s="257"/>
      <c r="F616" s="56" t="str">
        <f t="shared" si="119"/>
        <v>-</v>
      </c>
    </row>
    <row r="617" spans="1:6" ht="24" x14ac:dyDescent="0.2">
      <c r="A617" s="57">
        <v>547</v>
      </c>
      <c r="B617" s="91" t="s">
        <v>1228</v>
      </c>
      <c r="C617" s="54" t="s">
        <v>1229</v>
      </c>
      <c r="D617" s="55">
        <f t="shared" ref="D617:E617" si="173">SUM(D618:D624)</f>
        <v>0</v>
      </c>
      <c r="E617" s="55">
        <f t="shared" si="173"/>
        <v>0</v>
      </c>
      <c r="F617" s="56" t="str">
        <f t="shared" si="119"/>
        <v>-</v>
      </c>
    </row>
    <row r="618" spans="1:6" ht="12.75" customHeight="1" x14ac:dyDescent="0.2">
      <c r="A618" s="57">
        <v>5471</v>
      </c>
      <c r="B618" s="91" t="s">
        <v>1230</v>
      </c>
      <c r="C618" s="54" t="s">
        <v>1231</v>
      </c>
      <c r="D618" s="257"/>
      <c r="E618" s="257"/>
      <c r="F618" s="56" t="str">
        <f t="shared" si="119"/>
        <v>-</v>
      </c>
    </row>
    <row r="619" spans="1:6" ht="12.75" customHeight="1" x14ac:dyDescent="0.2">
      <c r="A619" s="57">
        <v>5472</v>
      </c>
      <c r="B619" s="91" t="s">
        <v>1232</v>
      </c>
      <c r="C619" s="54" t="s">
        <v>1233</v>
      </c>
      <c r="D619" s="257"/>
      <c r="E619" s="257"/>
      <c r="F619" s="56" t="str">
        <f t="shared" si="119"/>
        <v>-</v>
      </c>
    </row>
    <row r="620" spans="1:6" ht="12.75" customHeight="1" x14ac:dyDescent="0.2">
      <c r="A620" s="57">
        <v>5473</v>
      </c>
      <c r="B620" s="91" t="s">
        <v>1234</v>
      </c>
      <c r="C620" s="54" t="s">
        <v>1235</v>
      </c>
      <c r="D620" s="257"/>
      <c r="E620" s="257"/>
      <c r="F620" s="56" t="str">
        <f t="shared" si="119"/>
        <v>-</v>
      </c>
    </row>
    <row r="621" spans="1:6" ht="12.75" customHeight="1" x14ac:dyDescent="0.2">
      <c r="A621" s="57">
        <v>5474</v>
      </c>
      <c r="B621" s="91" t="s">
        <v>1236</v>
      </c>
      <c r="C621" s="54" t="s">
        <v>1237</v>
      </c>
      <c r="D621" s="257"/>
      <c r="E621" s="257"/>
      <c r="F621" s="56" t="str">
        <f t="shared" si="119"/>
        <v>-</v>
      </c>
    </row>
    <row r="622" spans="1:6" ht="12.75" customHeight="1" x14ac:dyDescent="0.2">
      <c r="A622" s="57">
        <v>5475</v>
      </c>
      <c r="B622" s="91" t="s">
        <v>1238</v>
      </c>
      <c r="C622" s="54" t="s">
        <v>1239</v>
      </c>
      <c r="D622" s="257"/>
      <c r="E622" s="257"/>
      <c r="F622" s="56" t="str">
        <f t="shared" si="119"/>
        <v>-</v>
      </c>
    </row>
    <row r="623" spans="1:6" ht="24" x14ac:dyDescent="0.2">
      <c r="A623" s="57">
        <v>5476</v>
      </c>
      <c r="B623" s="91" t="s">
        <v>1240</v>
      </c>
      <c r="C623" s="54" t="s">
        <v>1241</v>
      </c>
      <c r="D623" s="257"/>
      <c r="E623" s="257"/>
      <c r="F623" s="56" t="str">
        <f t="shared" si="119"/>
        <v>-</v>
      </c>
    </row>
    <row r="624" spans="1:6" ht="24" x14ac:dyDescent="0.2">
      <c r="A624" s="57">
        <v>5477</v>
      </c>
      <c r="B624" s="91" t="s">
        <v>1242</v>
      </c>
      <c r="C624" s="54" t="s">
        <v>1243</v>
      </c>
      <c r="D624" s="257"/>
      <c r="E624" s="257"/>
      <c r="F624" s="56" t="str">
        <f t="shared" si="119"/>
        <v>-</v>
      </c>
    </row>
    <row r="625" spans="1:6" ht="12.75" customHeight="1" x14ac:dyDescent="0.2">
      <c r="A625" s="57">
        <v>55</v>
      </c>
      <c r="B625" s="91" t="s">
        <v>1244</v>
      </c>
      <c r="C625" s="54" t="s">
        <v>1245</v>
      </c>
      <c r="D625" s="55">
        <f t="shared" ref="D625:E625" si="174">D626+D629+D632</f>
        <v>0</v>
      </c>
      <c r="E625" s="55">
        <f t="shared" si="174"/>
        <v>0</v>
      </c>
      <c r="F625" s="56" t="str">
        <f t="shared" si="119"/>
        <v>-</v>
      </c>
    </row>
    <row r="626" spans="1:6" ht="12.75" customHeight="1" x14ac:dyDescent="0.2">
      <c r="A626" s="57">
        <v>551</v>
      </c>
      <c r="B626" s="91" t="s">
        <v>1246</v>
      </c>
      <c r="C626" s="54" t="s">
        <v>1247</v>
      </c>
      <c r="D626" s="55">
        <f t="shared" ref="D626:E626" si="175">SUM(D627:D628)</f>
        <v>0</v>
      </c>
      <c r="E626" s="55">
        <f t="shared" si="175"/>
        <v>0</v>
      </c>
      <c r="F626" s="56" t="str">
        <f t="shared" si="119"/>
        <v>-</v>
      </c>
    </row>
    <row r="627" spans="1:6" ht="12.75" customHeight="1" x14ac:dyDescent="0.2">
      <c r="A627" s="57">
        <v>5511</v>
      </c>
      <c r="B627" s="91" t="s">
        <v>1248</v>
      </c>
      <c r="C627" s="54" t="s">
        <v>1249</v>
      </c>
      <c r="D627" s="257"/>
      <c r="E627" s="257"/>
      <c r="F627" s="56" t="str">
        <f t="shared" si="119"/>
        <v>-</v>
      </c>
    </row>
    <row r="628" spans="1:6" ht="12.75" customHeight="1" x14ac:dyDescent="0.2">
      <c r="A628" s="57">
        <v>5512</v>
      </c>
      <c r="B628" s="91" t="s">
        <v>1250</v>
      </c>
      <c r="C628" s="54" t="s">
        <v>1251</v>
      </c>
      <c r="D628" s="257"/>
      <c r="E628" s="257"/>
      <c r="F628" s="56" t="str">
        <f t="shared" si="119"/>
        <v>-</v>
      </c>
    </row>
    <row r="629" spans="1:6" ht="12.75" customHeight="1" x14ac:dyDescent="0.2">
      <c r="A629" s="57">
        <v>552</v>
      </c>
      <c r="B629" s="91" t="s">
        <v>1252</v>
      </c>
      <c r="C629" s="54" t="s">
        <v>1253</v>
      </c>
      <c r="D629" s="55">
        <f t="shared" ref="D629:E629" si="176">SUM(D630:D631)</f>
        <v>0</v>
      </c>
      <c r="E629" s="55">
        <f t="shared" si="176"/>
        <v>0</v>
      </c>
      <c r="F629" s="56" t="str">
        <f t="shared" si="119"/>
        <v>-</v>
      </c>
    </row>
    <row r="630" spans="1:6" ht="12.75" customHeight="1" x14ac:dyDescent="0.2">
      <c r="A630" s="57">
        <v>5521</v>
      </c>
      <c r="B630" s="91" t="s">
        <v>1254</v>
      </c>
      <c r="C630" s="54" t="s">
        <v>1255</v>
      </c>
      <c r="D630" s="257"/>
      <c r="E630" s="257"/>
      <c r="F630" s="56" t="str">
        <f t="shared" si="119"/>
        <v>-</v>
      </c>
    </row>
    <row r="631" spans="1:6" ht="12.75" customHeight="1" x14ac:dyDescent="0.2">
      <c r="A631" s="57">
        <v>5522</v>
      </c>
      <c r="B631" s="91" t="s">
        <v>1256</v>
      </c>
      <c r="C631" s="54" t="s">
        <v>1257</v>
      </c>
      <c r="D631" s="257"/>
      <c r="E631" s="257"/>
      <c r="F631" s="56" t="str">
        <f t="shared" si="119"/>
        <v>-</v>
      </c>
    </row>
    <row r="632" spans="1:6" ht="24" x14ac:dyDescent="0.2">
      <c r="A632" s="57">
        <v>553</v>
      </c>
      <c r="B632" s="91" t="s">
        <v>1258</v>
      </c>
      <c r="C632" s="54" t="s">
        <v>1259</v>
      </c>
      <c r="D632" s="55">
        <f t="shared" ref="D632:E632" si="177">SUM(D633:D634)</f>
        <v>0</v>
      </c>
      <c r="E632" s="55">
        <f t="shared" si="177"/>
        <v>0</v>
      </c>
      <c r="F632" s="56" t="str">
        <f t="shared" si="119"/>
        <v>-</v>
      </c>
    </row>
    <row r="633" spans="1:6" ht="12.75" customHeight="1" x14ac:dyDescent="0.2">
      <c r="A633" s="57">
        <v>5531</v>
      </c>
      <c r="B633" s="247" t="s">
        <v>1260</v>
      </c>
      <c r="C633" s="54" t="s">
        <v>1261</v>
      </c>
      <c r="D633" s="257"/>
      <c r="E633" s="257"/>
      <c r="F633" s="56" t="str">
        <f t="shared" si="119"/>
        <v>-</v>
      </c>
    </row>
    <row r="634" spans="1:6" ht="12.75" customHeight="1" x14ac:dyDescent="0.2">
      <c r="A634" s="57">
        <v>5532</v>
      </c>
      <c r="B634" s="91" t="s">
        <v>1262</v>
      </c>
      <c r="C634" s="54" t="s">
        <v>1263</v>
      </c>
      <c r="D634" s="257"/>
      <c r="E634" s="257"/>
      <c r="F634" s="56" t="str">
        <f t="shared" si="119"/>
        <v>-</v>
      </c>
    </row>
    <row r="635" spans="1:6" ht="12.75" customHeight="1" x14ac:dyDescent="0.2">
      <c r="A635" s="57" t="s">
        <v>605</v>
      </c>
      <c r="B635" s="91" t="s">
        <v>1264</v>
      </c>
      <c r="C635" s="54" t="s">
        <v>1265</v>
      </c>
      <c r="D635" s="55">
        <f t="shared" ref="D635:E635" si="178">IF(D420-D528&gt;=0,D420-D528,0)</f>
        <v>0</v>
      </c>
      <c r="E635" s="55">
        <f t="shared" si="178"/>
        <v>0</v>
      </c>
      <c r="F635" s="56" t="str">
        <f t="shared" si="119"/>
        <v>-</v>
      </c>
    </row>
    <row r="636" spans="1:6" ht="12.75" customHeight="1" x14ac:dyDescent="0.2">
      <c r="A636" s="57" t="s">
        <v>605</v>
      </c>
      <c r="B636" s="91" t="s">
        <v>1266</v>
      </c>
      <c r="C636" s="54" t="s">
        <v>1267</v>
      </c>
      <c r="D636" s="55">
        <f t="shared" ref="D636:E636" si="179">IF(D528-D420&gt;=0,D528-D420,0)</f>
        <v>56490</v>
      </c>
      <c r="E636" s="55">
        <f t="shared" si="179"/>
        <v>0</v>
      </c>
      <c r="F636" s="56">
        <f t="shared" si="119"/>
        <v>0</v>
      </c>
    </row>
    <row r="637" spans="1:6" ht="12.75" customHeight="1" x14ac:dyDescent="0.2">
      <c r="A637" s="57">
        <v>92213</v>
      </c>
      <c r="B637" s="91" t="s">
        <v>1268</v>
      </c>
      <c r="C637" s="54" t="s">
        <v>1269</v>
      </c>
      <c r="D637" s="257"/>
      <c r="E637" s="257">
        <v>0</v>
      </c>
      <c r="F637" s="56" t="str">
        <f t="shared" si="119"/>
        <v>-</v>
      </c>
    </row>
    <row r="638" spans="1:6" ht="12.75" customHeight="1" x14ac:dyDescent="0.2">
      <c r="A638" s="57">
        <v>92223</v>
      </c>
      <c r="B638" s="91" t="s">
        <v>1270</v>
      </c>
      <c r="C638" s="54" t="s">
        <v>1271</v>
      </c>
      <c r="D638" s="257"/>
      <c r="E638" s="257"/>
      <c r="F638" s="56" t="str">
        <f t="shared" si="119"/>
        <v>-</v>
      </c>
    </row>
    <row r="639" spans="1:6" ht="12.75" customHeight="1" x14ac:dyDescent="0.2">
      <c r="A639" s="57" t="s">
        <v>605</v>
      </c>
      <c r="B639" s="91" t="s">
        <v>1272</v>
      </c>
      <c r="C639" s="54" t="s">
        <v>1273</v>
      </c>
      <c r="D639" s="55">
        <f t="shared" ref="D639:E639" si="180">D412+D420</f>
        <v>4135252</v>
      </c>
      <c r="E639" s="55">
        <f t="shared" si="180"/>
        <v>3197369.81</v>
      </c>
      <c r="F639" s="56">
        <f t="shared" si="119"/>
        <v>77.31982984350168</v>
      </c>
    </row>
    <row r="640" spans="1:6" ht="12.75" customHeight="1" x14ac:dyDescent="0.2">
      <c r="A640" s="57" t="s">
        <v>605</v>
      </c>
      <c r="B640" s="91" t="s">
        <v>1274</v>
      </c>
      <c r="C640" s="54" t="s">
        <v>1275</v>
      </c>
      <c r="D640" s="55">
        <f t="shared" ref="D640:E640" si="181">D413+D528</f>
        <v>3643476</v>
      </c>
      <c r="E640" s="55">
        <f t="shared" si="181"/>
        <v>2645921.13</v>
      </c>
      <c r="F640" s="56">
        <f t="shared" si="119"/>
        <v>72.620792067794596</v>
      </c>
    </row>
    <row r="641" spans="1:6" ht="12.75" customHeight="1" x14ac:dyDescent="0.2">
      <c r="A641" s="57" t="s">
        <v>605</v>
      </c>
      <c r="B641" s="91" t="s">
        <v>1276</v>
      </c>
      <c r="C641" s="54" t="s">
        <v>1277</v>
      </c>
      <c r="D641" s="55">
        <f t="shared" ref="D641:E641" si="182">IF(D639&gt;=D640,D639-D640,0)</f>
        <v>491776</v>
      </c>
      <c r="E641" s="55">
        <f t="shared" si="182"/>
        <v>551448.68000000017</v>
      </c>
      <c r="F641" s="56">
        <f t="shared" si="119"/>
        <v>112.13411797241024</v>
      </c>
    </row>
    <row r="642" spans="1:6" ht="12.75" customHeight="1" x14ac:dyDescent="0.2">
      <c r="A642" s="57" t="s">
        <v>605</v>
      </c>
      <c r="B642" s="91" t="s">
        <v>1278</v>
      </c>
      <c r="C642" s="54" t="s">
        <v>1279</v>
      </c>
      <c r="D642" s="55">
        <f t="shared" ref="D642:E642" si="183">IF(D640&gt;=D639,D640-D639,0)</f>
        <v>0</v>
      </c>
      <c r="E642" s="55">
        <f t="shared" si="183"/>
        <v>0</v>
      </c>
      <c r="F642" s="56" t="str">
        <f t="shared" si="119"/>
        <v>-</v>
      </c>
    </row>
    <row r="643" spans="1:6" ht="24" x14ac:dyDescent="0.2">
      <c r="A643" s="65" t="s">
        <v>1280</v>
      </c>
      <c r="B643" s="91" t="s">
        <v>1281</v>
      </c>
      <c r="C643" s="66" t="s">
        <v>1280</v>
      </c>
      <c r="D643" s="55">
        <f t="shared" ref="D643:E643" si="184">IF(D416-D417+D637-D638&gt;=0,D416-D417+D637-D638,0)</f>
        <v>657649</v>
      </c>
      <c r="E643" s="55">
        <f t="shared" si="184"/>
        <v>1020603.23</v>
      </c>
      <c r="F643" s="56">
        <f t="shared" si="119"/>
        <v>155.18965740083235</v>
      </c>
    </row>
    <row r="644" spans="1:6" ht="24" x14ac:dyDescent="0.2">
      <c r="A644" s="65" t="s">
        <v>1282</v>
      </c>
      <c r="B644" s="91" t="s">
        <v>1283</v>
      </c>
      <c r="C644" s="66" t="s">
        <v>1282</v>
      </c>
      <c r="D644" s="55">
        <f t="shared" ref="D644:E644" si="185">IF(D417-D416+D638-D637&gt;=0,D417-D416+D638-D637,0)</f>
        <v>0</v>
      </c>
      <c r="E644" s="55">
        <f t="shared" si="185"/>
        <v>0</v>
      </c>
      <c r="F644" s="56" t="str">
        <f t="shared" si="119"/>
        <v>-</v>
      </c>
    </row>
    <row r="645" spans="1:6" ht="24" x14ac:dyDescent="0.2">
      <c r="A645" s="57" t="s">
        <v>605</v>
      </c>
      <c r="B645" s="91" t="s">
        <v>1284</v>
      </c>
      <c r="C645" s="54" t="s">
        <v>1285</v>
      </c>
      <c r="D645" s="55">
        <f t="shared" ref="D645:E645" si="186">IF(D641+D643-D642-D644&gt;=0,D641+D643-D642-D644,0)</f>
        <v>1149425</v>
      </c>
      <c r="E645" s="55">
        <f t="shared" si="186"/>
        <v>1572051.9100000001</v>
      </c>
      <c r="F645" s="56">
        <f t="shared" si="119"/>
        <v>136.7685503621376</v>
      </c>
    </row>
    <row r="646" spans="1:6" ht="24" x14ac:dyDescent="0.2">
      <c r="A646" s="57" t="s">
        <v>605</v>
      </c>
      <c r="B646" s="91" t="s">
        <v>1286</v>
      </c>
      <c r="C646" s="54" t="s">
        <v>1287</v>
      </c>
      <c r="D646" s="55">
        <f t="shared" ref="D646:E646" si="187">IF(D642+D644-D641-D643&gt;=0,D642+D644-D641-D643,0)</f>
        <v>0</v>
      </c>
      <c r="E646" s="55">
        <f t="shared" si="187"/>
        <v>0</v>
      </c>
      <c r="F646" s="56" t="str">
        <f t="shared" si="119"/>
        <v>-</v>
      </c>
    </row>
    <row r="647" spans="1:6" ht="24" x14ac:dyDescent="0.2">
      <c r="A647" s="60" t="s">
        <v>1288</v>
      </c>
      <c r="B647" s="248" t="s">
        <v>1289</v>
      </c>
      <c r="C647" s="61" t="s">
        <v>1288</v>
      </c>
      <c r="D647" s="258"/>
      <c r="E647" s="258">
        <v>89322.29</v>
      </c>
      <c r="F647" s="62" t="str">
        <f t="shared" si="119"/>
        <v>-</v>
      </c>
    </row>
    <row r="648" spans="1:6" s="81" customFormat="1" ht="20.100000000000001" customHeight="1" x14ac:dyDescent="0.2">
      <c r="A648" s="368" t="s">
        <v>1290</v>
      </c>
      <c r="B648" s="369"/>
      <c r="C648" s="233"/>
      <c r="D648" s="63"/>
      <c r="E648" s="63"/>
      <c r="F648" s="64"/>
    </row>
    <row r="649" spans="1:6" ht="12.75" customHeight="1" x14ac:dyDescent="0.2">
      <c r="A649" s="57">
        <v>11</v>
      </c>
      <c r="B649" s="91" t="s">
        <v>1291</v>
      </c>
      <c r="C649" s="54" t="s">
        <v>1292</v>
      </c>
      <c r="D649" s="257">
        <v>1623622</v>
      </c>
      <c r="E649" s="257">
        <v>1780828.35</v>
      </c>
      <c r="F649" s="56">
        <f t="shared" ref="F649:F724" si="188">IF(D649&lt;&gt;0,IF(E649/D649&gt;=100,"&gt;&gt;100",E649/D649*100),"-")</f>
        <v>109.68244763867452</v>
      </c>
    </row>
    <row r="650" spans="1:6" ht="12.75" customHeight="1" x14ac:dyDescent="0.2">
      <c r="A650" s="57" t="s">
        <v>1293</v>
      </c>
      <c r="B650" s="91" t="s">
        <v>1294</v>
      </c>
      <c r="C650" s="54" t="s">
        <v>1293</v>
      </c>
      <c r="D650" s="257">
        <v>4380495</v>
      </c>
      <c r="E650" s="257">
        <v>4800345.0999999996</v>
      </c>
      <c r="F650" s="56">
        <f t="shared" si="188"/>
        <v>109.58453553765042</v>
      </c>
    </row>
    <row r="651" spans="1:6" ht="12.75" customHeight="1" x14ac:dyDescent="0.2">
      <c r="A651" s="57" t="s">
        <v>1295</v>
      </c>
      <c r="B651" s="91" t="s">
        <v>1296</v>
      </c>
      <c r="C651" s="54" t="s">
        <v>1295</v>
      </c>
      <c r="D651" s="257">
        <v>4351784</v>
      </c>
      <c r="E651" s="257">
        <v>3919103.34</v>
      </c>
      <c r="F651" s="56">
        <f t="shared" si="188"/>
        <v>90.057395771481296</v>
      </c>
    </row>
    <row r="652" spans="1:6" ht="24" x14ac:dyDescent="0.2">
      <c r="A652" s="57">
        <v>11</v>
      </c>
      <c r="B652" s="91" t="s">
        <v>1297</v>
      </c>
      <c r="C652" s="54" t="s">
        <v>1298</v>
      </c>
      <c r="D652" s="55">
        <f t="shared" ref="D652:E652" si="189">+D649+D650-D651</f>
        <v>1652333</v>
      </c>
      <c r="E652" s="55">
        <f t="shared" si="189"/>
        <v>2662070.1099999994</v>
      </c>
      <c r="F652" s="56">
        <f t="shared" si="188"/>
        <v>161.10978295537276</v>
      </c>
    </row>
    <row r="653" spans="1:6" ht="24" x14ac:dyDescent="0.2">
      <c r="A653" s="57" t="s">
        <v>605</v>
      </c>
      <c r="B653" s="91" t="s">
        <v>1299</v>
      </c>
      <c r="C653" s="54" t="s">
        <v>1300</v>
      </c>
      <c r="D653" s="280">
        <v>47</v>
      </c>
      <c r="E653" s="280">
        <v>10</v>
      </c>
      <c r="F653" s="56">
        <f t="shared" si="188"/>
        <v>21.276595744680851</v>
      </c>
    </row>
    <row r="654" spans="1:6" ht="24" x14ac:dyDescent="0.2">
      <c r="A654" s="57" t="s">
        <v>605</v>
      </c>
      <c r="B654" s="91" t="s">
        <v>1301</v>
      </c>
      <c r="C654" s="54" t="s">
        <v>1302</v>
      </c>
      <c r="D654" s="280">
        <v>3</v>
      </c>
      <c r="E654" s="280">
        <v>3</v>
      </c>
      <c r="F654" s="56">
        <f t="shared" si="188"/>
        <v>100</v>
      </c>
    </row>
    <row r="655" spans="1:6" ht="12.75" customHeight="1" x14ac:dyDescent="0.2">
      <c r="A655" s="57" t="s">
        <v>605</v>
      </c>
      <c r="B655" s="91" t="s">
        <v>1303</v>
      </c>
      <c r="C655" s="54" t="s">
        <v>1304</v>
      </c>
      <c r="D655" s="280">
        <v>35</v>
      </c>
      <c r="E655" s="280">
        <v>9</v>
      </c>
      <c r="F655" s="56">
        <f t="shared" si="188"/>
        <v>25.714285714285712</v>
      </c>
    </row>
    <row r="656" spans="1:6" ht="12.75" customHeight="1" x14ac:dyDescent="0.2">
      <c r="A656" s="57" t="s">
        <v>605</v>
      </c>
      <c r="B656" s="91" t="s">
        <v>1305</v>
      </c>
      <c r="C656" s="54" t="s">
        <v>1306</v>
      </c>
      <c r="D656" s="280">
        <v>3</v>
      </c>
      <c r="E656" s="280">
        <v>3</v>
      </c>
      <c r="F656" s="56">
        <f t="shared" si="188"/>
        <v>100</v>
      </c>
    </row>
    <row r="657" spans="1:6" ht="24" x14ac:dyDescent="0.2">
      <c r="A657" s="57" t="s">
        <v>1307</v>
      </c>
      <c r="B657" s="91" t="s">
        <v>1308</v>
      </c>
      <c r="C657" s="54" t="s">
        <v>1309</v>
      </c>
      <c r="D657" s="257"/>
      <c r="E657" s="257"/>
      <c r="F657" s="56" t="str">
        <f t="shared" si="188"/>
        <v>-</v>
      </c>
    </row>
    <row r="658" spans="1:6" ht="12.75" customHeight="1" x14ac:dyDescent="0.2">
      <c r="A658" s="57">
        <v>61315</v>
      </c>
      <c r="B658" s="91" t="s">
        <v>1310</v>
      </c>
      <c r="C658" s="54" t="s">
        <v>1311</v>
      </c>
      <c r="D658" s="257"/>
      <c r="E658" s="257"/>
      <c r="F658" s="56" t="str">
        <f t="shared" si="188"/>
        <v>-</v>
      </c>
    </row>
    <row r="659" spans="1:6" ht="12.75" customHeight="1" x14ac:dyDescent="0.2">
      <c r="A659" s="57">
        <v>61451</v>
      </c>
      <c r="B659" s="91" t="s">
        <v>1312</v>
      </c>
      <c r="C659" s="54" t="s">
        <v>1313</v>
      </c>
      <c r="D659" s="257"/>
      <c r="E659" s="257"/>
      <c r="F659" s="56" t="str">
        <f t="shared" si="188"/>
        <v>-</v>
      </c>
    </row>
    <row r="660" spans="1:6" ht="12.75" customHeight="1" x14ac:dyDescent="0.2">
      <c r="A660" s="57">
        <v>61453</v>
      </c>
      <c r="B660" s="91" t="s">
        <v>1314</v>
      </c>
      <c r="C660" s="54" t="s">
        <v>1315</v>
      </c>
      <c r="D660" s="257"/>
      <c r="E660" s="257"/>
      <c r="F660" s="56" t="str">
        <f t="shared" si="188"/>
        <v>-</v>
      </c>
    </row>
    <row r="661" spans="1:6" ht="12.75" customHeight="1" x14ac:dyDescent="0.2">
      <c r="A661" s="57">
        <v>63311</v>
      </c>
      <c r="B661" s="91" t="s">
        <v>1316</v>
      </c>
      <c r="C661" s="54" t="s">
        <v>1317</v>
      </c>
      <c r="D661" s="257">
        <v>731913</v>
      </c>
      <c r="E661" s="257">
        <v>736861.88</v>
      </c>
      <c r="F661" s="56">
        <f t="shared" si="188"/>
        <v>100.6761568656384</v>
      </c>
    </row>
    <row r="662" spans="1:6" ht="12.75" customHeight="1" x14ac:dyDescent="0.2">
      <c r="A662" s="57">
        <v>63312</v>
      </c>
      <c r="B662" s="91" t="s">
        <v>1318</v>
      </c>
      <c r="C662" s="54" t="s">
        <v>1319</v>
      </c>
      <c r="D662" s="257">
        <v>42562</v>
      </c>
      <c r="E662" s="257">
        <v>14000</v>
      </c>
      <c r="F662" s="56">
        <f t="shared" si="188"/>
        <v>32.893191109440345</v>
      </c>
    </row>
    <row r="663" spans="1:6" ht="12.75" customHeight="1" x14ac:dyDescent="0.2">
      <c r="A663" s="57">
        <v>63313</v>
      </c>
      <c r="B663" s="91" t="s">
        <v>1320</v>
      </c>
      <c r="C663" s="54" t="s">
        <v>1321</v>
      </c>
      <c r="D663" s="257">
        <v>50000</v>
      </c>
      <c r="E663" s="257">
        <v>50000</v>
      </c>
      <c r="F663" s="56">
        <f t="shared" si="188"/>
        <v>100</v>
      </c>
    </row>
    <row r="664" spans="1:6" ht="12.75" customHeight="1" x14ac:dyDescent="0.2">
      <c r="A664" s="57">
        <v>63314</v>
      </c>
      <c r="B664" s="91" t="s">
        <v>1322</v>
      </c>
      <c r="C664" s="54" t="s">
        <v>1323</v>
      </c>
      <c r="D664" s="257">
        <v>150000</v>
      </c>
      <c r="E664" s="257">
        <v>150000</v>
      </c>
      <c r="F664" s="56">
        <f t="shared" si="188"/>
        <v>100</v>
      </c>
    </row>
    <row r="665" spans="1:6" ht="12.75" customHeight="1" x14ac:dyDescent="0.2">
      <c r="A665" s="57">
        <v>63321</v>
      </c>
      <c r="B665" s="91" t="s">
        <v>1324</v>
      </c>
      <c r="C665" s="54" t="s">
        <v>1325</v>
      </c>
      <c r="D665" s="257"/>
      <c r="E665" s="257">
        <v>292571.39</v>
      </c>
      <c r="F665" s="56" t="str">
        <f t="shared" si="188"/>
        <v>-</v>
      </c>
    </row>
    <row r="666" spans="1:6" ht="12.75" customHeight="1" x14ac:dyDescent="0.2">
      <c r="A666" s="57">
        <v>63322</v>
      </c>
      <c r="B666" s="91" t="s">
        <v>1326</v>
      </c>
      <c r="C666" s="54" t="s">
        <v>1327</v>
      </c>
      <c r="D666" s="257">
        <v>160000</v>
      </c>
      <c r="E666" s="257"/>
      <c r="F666" s="56">
        <f t="shared" si="188"/>
        <v>0</v>
      </c>
    </row>
    <row r="667" spans="1:6" ht="12.75" customHeight="1" x14ac:dyDescent="0.2">
      <c r="A667" s="57">
        <v>63323</v>
      </c>
      <c r="B667" s="91" t="s">
        <v>1328</v>
      </c>
      <c r="C667" s="54" t="s">
        <v>1329</v>
      </c>
      <c r="D667" s="257"/>
      <c r="E667" s="257"/>
      <c r="F667" s="56" t="str">
        <f t="shared" si="188"/>
        <v>-</v>
      </c>
    </row>
    <row r="668" spans="1:6" ht="12.75" customHeight="1" x14ac:dyDescent="0.2">
      <c r="A668" s="57">
        <v>63324</v>
      </c>
      <c r="B668" s="91" t="s">
        <v>1330</v>
      </c>
      <c r="C668" s="54" t="s">
        <v>1331</v>
      </c>
      <c r="D668" s="257"/>
      <c r="E668" s="257"/>
      <c r="F668" s="56" t="str">
        <f t="shared" si="188"/>
        <v>-</v>
      </c>
    </row>
    <row r="669" spans="1:6" ht="12.75" customHeight="1" x14ac:dyDescent="0.2">
      <c r="A669" s="57">
        <v>63414</v>
      </c>
      <c r="B669" s="91" t="s">
        <v>1332</v>
      </c>
      <c r="C669" s="54" t="s">
        <v>1333</v>
      </c>
      <c r="D669" s="257">
        <v>78727</v>
      </c>
      <c r="E669" s="257">
        <v>58384.97</v>
      </c>
      <c r="F669" s="56">
        <f t="shared" si="188"/>
        <v>74.161304253940827</v>
      </c>
    </row>
    <row r="670" spans="1:6" ht="12.75" customHeight="1" x14ac:dyDescent="0.2">
      <c r="A670" s="57">
        <v>63415</v>
      </c>
      <c r="B670" s="91" t="s">
        <v>1334</v>
      </c>
      <c r="C670" s="54" t="s">
        <v>1335</v>
      </c>
      <c r="D670" s="257"/>
      <c r="E670" s="257"/>
      <c r="F670" s="56" t="str">
        <f t="shared" si="188"/>
        <v>-</v>
      </c>
    </row>
    <row r="671" spans="1:6" ht="24" x14ac:dyDescent="0.2">
      <c r="A671" s="57">
        <v>63416</v>
      </c>
      <c r="B671" s="247" t="s">
        <v>1336</v>
      </c>
      <c r="C671" s="54" t="s">
        <v>1337</v>
      </c>
      <c r="D671" s="257"/>
      <c r="E671" s="257"/>
      <c r="F671" s="56" t="str">
        <f t="shared" si="188"/>
        <v>-</v>
      </c>
    </row>
    <row r="672" spans="1:6" ht="12.75" customHeight="1" x14ac:dyDescent="0.2">
      <c r="A672" s="57">
        <v>63424</v>
      </c>
      <c r="B672" s="91" t="s">
        <v>1338</v>
      </c>
      <c r="C672" s="54" t="s">
        <v>1339</v>
      </c>
      <c r="D672" s="257"/>
      <c r="E672" s="257"/>
      <c r="F672" s="56" t="str">
        <f t="shared" si="188"/>
        <v>-</v>
      </c>
    </row>
    <row r="673" spans="1:6" ht="12.75" customHeight="1" x14ac:dyDescent="0.2">
      <c r="A673" s="57">
        <v>63425</v>
      </c>
      <c r="B673" s="91" t="s">
        <v>1340</v>
      </c>
      <c r="C673" s="54" t="s">
        <v>1341</v>
      </c>
      <c r="D673" s="257"/>
      <c r="E673" s="257">
        <v>185880</v>
      </c>
      <c r="F673" s="56" t="str">
        <f t="shared" si="188"/>
        <v>-</v>
      </c>
    </row>
    <row r="674" spans="1:6" ht="24" x14ac:dyDescent="0.2">
      <c r="A674" s="57">
        <v>63426</v>
      </c>
      <c r="B674" s="247" t="s">
        <v>1342</v>
      </c>
      <c r="C674" s="54" t="s">
        <v>1343</v>
      </c>
      <c r="D674" s="257"/>
      <c r="E674" s="257"/>
      <c r="F674" s="56" t="str">
        <f t="shared" si="188"/>
        <v>-</v>
      </c>
    </row>
    <row r="675" spans="1:6" ht="24" x14ac:dyDescent="0.2">
      <c r="A675" s="57">
        <v>63612</v>
      </c>
      <c r="B675" s="247" t="s">
        <v>1344</v>
      </c>
      <c r="C675" s="54" t="s">
        <v>1345</v>
      </c>
      <c r="D675" s="257"/>
      <c r="E675" s="257"/>
      <c r="F675" s="56" t="str">
        <f t="shared" si="188"/>
        <v>-</v>
      </c>
    </row>
    <row r="676" spans="1:6" ht="24" x14ac:dyDescent="0.2">
      <c r="A676" s="57">
        <v>63613</v>
      </c>
      <c r="B676" s="247" t="s">
        <v>1346</v>
      </c>
      <c r="C676" s="54" t="s">
        <v>1347</v>
      </c>
      <c r="D676" s="257"/>
      <c r="E676" s="257"/>
      <c r="F676" s="56" t="str">
        <f t="shared" si="188"/>
        <v>-</v>
      </c>
    </row>
    <row r="677" spans="1:6" ht="24" x14ac:dyDescent="0.2">
      <c r="A677" s="57">
        <v>63622</v>
      </c>
      <c r="B677" s="247" t="s">
        <v>1348</v>
      </c>
      <c r="C677" s="54" t="s">
        <v>1349</v>
      </c>
      <c r="D677" s="257"/>
      <c r="E677" s="257"/>
      <c r="F677" s="56" t="str">
        <f t="shared" si="188"/>
        <v>-</v>
      </c>
    </row>
    <row r="678" spans="1:6" ht="24" x14ac:dyDescent="0.2">
      <c r="A678" s="57">
        <v>63623</v>
      </c>
      <c r="B678" s="247" t="s">
        <v>1350</v>
      </c>
      <c r="C678" s="54" t="s">
        <v>1351</v>
      </c>
      <c r="D678" s="257"/>
      <c r="E678" s="257"/>
      <c r="F678" s="56" t="str">
        <f t="shared" si="188"/>
        <v>-</v>
      </c>
    </row>
    <row r="679" spans="1:6" ht="12.75" customHeight="1" x14ac:dyDescent="0.2">
      <c r="A679" s="57">
        <v>63711</v>
      </c>
      <c r="B679" s="247" t="s">
        <v>1352</v>
      </c>
      <c r="C679" s="58">
        <v>63711</v>
      </c>
      <c r="D679" s="257"/>
      <c r="E679" s="257"/>
      <c r="F679" s="56" t="str">
        <f t="shared" si="188"/>
        <v>-</v>
      </c>
    </row>
    <row r="680" spans="1:6" ht="12.75" customHeight="1" x14ac:dyDescent="0.2">
      <c r="A680" s="57">
        <v>63712</v>
      </c>
      <c r="B680" s="247" t="s">
        <v>1353</v>
      </c>
      <c r="C680" s="58">
        <v>63712</v>
      </c>
      <c r="D680" s="257"/>
      <c r="E680" s="257"/>
      <c r="F680" s="56" t="str">
        <f t="shared" si="188"/>
        <v>-</v>
      </c>
    </row>
    <row r="681" spans="1:6" ht="12.75" customHeight="1" x14ac:dyDescent="0.2">
      <c r="A681" s="57">
        <v>63713</v>
      </c>
      <c r="B681" s="247" t="s">
        <v>1354</v>
      </c>
      <c r="C681" s="58">
        <v>63713</v>
      </c>
      <c r="D681" s="257"/>
      <c r="E681" s="257"/>
      <c r="F681" s="56" t="str">
        <f t="shared" si="188"/>
        <v>-</v>
      </c>
    </row>
    <row r="682" spans="1:6" ht="12.75" customHeight="1" x14ac:dyDescent="0.2">
      <c r="A682" s="57">
        <v>63714</v>
      </c>
      <c r="B682" s="247" t="s">
        <v>1355</v>
      </c>
      <c r="C682" s="58">
        <v>63714</v>
      </c>
      <c r="D682" s="257"/>
      <c r="E682" s="257"/>
      <c r="F682" s="56" t="str">
        <f t="shared" si="188"/>
        <v>-</v>
      </c>
    </row>
    <row r="683" spans="1:6" ht="12.75" customHeight="1" x14ac:dyDescent="0.2">
      <c r="A683" s="57">
        <v>63715</v>
      </c>
      <c r="B683" s="247" t="s">
        <v>1356</v>
      </c>
      <c r="C683" s="58">
        <v>63715</v>
      </c>
      <c r="D683" s="257"/>
      <c r="E683" s="257"/>
      <c r="F683" s="56" t="str">
        <f t="shared" si="188"/>
        <v>-</v>
      </c>
    </row>
    <row r="684" spans="1:6" ht="24" x14ac:dyDescent="0.2">
      <c r="A684" s="57">
        <v>63716</v>
      </c>
      <c r="B684" s="247" t="s">
        <v>1357</v>
      </c>
      <c r="C684" s="58">
        <v>63716</v>
      </c>
      <c r="D684" s="257"/>
      <c r="E684" s="257"/>
      <c r="F684" s="56" t="str">
        <f t="shared" si="188"/>
        <v>-</v>
      </c>
    </row>
    <row r="685" spans="1:6" ht="24" x14ac:dyDescent="0.2">
      <c r="A685" s="57">
        <v>63717</v>
      </c>
      <c r="B685" s="247" t="s">
        <v>1358</v>
      </c>
      <c r="C685" s="58">
        <v>63717</v>
      </c>
      <c r="D685" s="257"/>
      <c r="E685" s="257"/>
      <c r="F685" s="56" t="str">
        <f t="shared" si="188"/>
        <v>-</v>
      </c>
    </row>
    <row r="686" spans="1:6" ht="24" x14ac:dyDescent="0.2">
      <c r="A686" s="57">
        <v>63721</v>
      </c>
      <c r="B686" s="247" t="s">
        <v>1359</v>
      </c>
      <c r="C686" s="58">
        <v>63721</v>
      </c>
      <c r="D686" s="257"/>
      <c r="E686" s="257"/>
      <c r="F686" s="56" t="str">
        <f t="shared" si="188"/>
        <v>-</v>
      </c>
    </row>
    <row r="687" spans="1:6" ht="24" x14ac:dyDescent="0.2">
      <c r="A687" s="57">
        <v>63722</v>
      </c>
      <c r="B687" s="247" t="s">
        <v>1360</v>
      </c>
      <c r="C687" s="58">
        <v>63722</v>
      </c>
      <c r="D687" s="257"/>
      <c r="E687" s="257"/>
      <c r="F687" s="56" t="str">
        <f t="shared" si="188"/>
        <v>-</v>
      </c>
    </row>
    <row r="688" spans="1:6" ht="12.75" customHeight="1" x14ac:dyDescent="0.2">
      <c r="A688" s="57">
        <v>63723</v>
      </c>
      <c r="B688" s="247" t="s">
        <v>1361</v>
      </c>
      <c r="C688" s="58">
        <v>63723</v>
      </c>
      <c r="D688" s="257"/>
      <c r="E688" s="257"/>
      <c r="F688" s="56" t="str">
        <f t="shared" si="188"/>
        <v>-</v>
      </c>
    </row>
    <row r="689" spans="1:6" ht="12.75" customHeight="1" x14ac:dyDescent="0.2">
      <c r="A689" s="57">
        <v>63724</v>
      </c>
      <c r="B689" s="247" t="s">
        <v>1362</v>
      </c>
      <c r="C689" s="58">
        <v>63724</v>
      </c>
      <c r="D689" s="257"/>
      <c r="E689" s="257"/>
      <c r="F689" s="56" t="str">
        <f t="shared" si="188"/>
        <v>-</v>
      </c>
    </row>
    <row r="690" spans="1:6" ht="12.75" customHeight="1" x14ac:dyDescent="0.2">
      <c r="A690" s="57">
        <v>63725</v>
      </c>
      <c r="B690" s="247" t="s">
        <v>1363</v>
      </c>
      <c r="C690" s="58">
        <v>63725</v>
      </c>
      <c r="D690" s="257"/>
      <c r="E690" s="257"/>
      <c r="F690" s="56" t="str">
        <f t="shared" si="188"/>
        <v>-</v>
      </c>
    </row>
    <row r="691" spans="1:6" ht="12.75" customHeight="1" x14ac:dyDescent="0.2">
      <c r="A691" s="57">
        <v>63726</v>
      </c>
      <c r="B691" s="247" t="s">
        <v>1364</v>
      </c>
      <c r="C691" s="58">
        <v>63726</v>
      </c>
      <c r="D691" s="257"/>
      <c r="E691" s="257"/>
      <c r="F691" s="56" t="str">
        <f t="shared" si="188"/>
        <v>-</v>
      </c>
    </row>
    <row r="692" spans="1:6" ht="24" x14ac:dyDescent="0.2">
      <c r="A692" s="57">
        <v>63727</v>
      </c>
      <c r="B692" s="247" t="s">
        <v>1365</v>
      </c>
      <c r="C692" s="58">
        <v>63727</v>
      </c>
      <c r="D692" s="257"/>
      <c r="E692" s="257"/>
      <c r="F692" s="56" t="str">
        <f t="shared" si="188"/>
        <v>-</v>
      </c>
    </row>
    <row r="693" spans="1:6" ht="24" x14ac:dyDescent="0.2">
      <c r="A693" s="57">
        <v>63728</v>
      </c>
      <c r="B693" s="247" t="s">
        <v>1366</v>
      </c>
      <c r="C693" s="58">
        <v>63728</v>
      </c>
      <c r="D693" s="257"/>
      <c r="E693" s="257"/>
      <c r="F693" s="56" t="str">
        <f t="shared" si="188"/>
        <v>-</v>
      </c>
    </row>
    <row r="694" spans="1:6" ht="12.75" customHeight="1" x14ac:dyDescent="0.2">
      <c r="A694" s="57">
        <v>63811</v>
      </c>
      <c r="B694" s="247" t="s">
        <v>1367</v>
      </c>
      <c r="C694" s="54" t="s">
        <v>1368</v>
      </c>
      <c r="D694" s="257">
        <v>1657721</v>
      </c>
      <c r="E694" s="257">
        <v>451943.77</v>
      </c>
      <c r="F694" s="56">
        <f t="shared" si="188"/>
        <v>27.26295739753553</v>
      </c>
    </row>
    <row r="695" spans="1:6" ht="12.75" customHeight="1" x14ac:dyDescent="0.2">
      <c r="A695" s="57">
        <v>63812</v>
      </c>
      <c r="B695" s="247" t="s">
        <v>1369</v>
      </c>
      <c r="C695" s="54" t="s">
        <v>1370</v>
      </c>
      <c r="D695" s="257"/>
      <c r="E695" s="257"/>
      <c r="F695" s="56" t="str">
        <f t="shared" si="188"/>
        <v>-</v>
      </c>
    </row>
    <row r="696" spans="1:6" ht="24" x14ac:dyDescent="0.2">
      <c r="A696" s="57" t="s">
        <v>1371</v>
      </c>
      <c r="B696" s="247" t="s">
        <v>1372</v>
      </c>
      <c r="C696" s="54" t="s">
        <v>1371</v>
      </c>
      <c r="D696" s="257"/>
      <c r="E696" s="257"/>
      <c r="F696" s="56" t="str">
        <f t="shared" si="188"/>
        <v>-</v>
      </c>
    </row>
    <row r="697" spans="1:6" ht="24" x14ac:dyDescent="0.2">
      <c r="A697" s="57" t="s">
        <v>1373</v>
      </c>
      <c r="B697" s="247" t="s">
        <v>1374</v>
      </c>
      <c r="C697" s="54" t="s">
        <v>1373</v>
      </c>
      <c r="D697" s="257"/>
      <c r="E697" s="257"/>
      <c r="F697" s="56" t="str">
        <f t="shared" si="188"/>
        <v>-</v>
      </c>
    </row>
    <row r="698" spans="1:6" ht="12.75" customHeight="1" x14ac:dyDescent="0.2">
      <c r="A698" s="57">
        <v>63821</v>
      </c>
      <c r="B698" s="247" t="s">
        <v>1375</v>
      </c>
      <c r="C698" s="54" t="s">
        <v>1376</v>
      </c>
      <c r="D698" s="257"/>
      <c r="E698" s="257"/>
      <c r="F698" s="56" t="str">
        <f t="shared" si="188"/>
        <v>-</v>
      </c>
    </row>
    <row r="699" spans="1:6" ht="12.75" customHeight="1" x14ac:dyDescent="0.2">
      <c r="A699" s="57">
        <v>63822</v>
      </c>
      <c r="B699" s="247" t="s">
        <v>1377</v>
      </c>
      <c r="C699" s="54" t="s">
        <v>1378</v>
      </c>
      <c r="D699" s="257"/>
      <c r="E699" s="257"/>
      <c r="F699" s="56" t="str">
        <f t="shared" si="188"/>
        <v>-</v>
      </c>
    </row>
    <row r="700" spans="1:6" ht="24" x14ac:dyDescent="0.2">
      <c r="A700" s="57" t="s">
        <v>1379</v>
      </c>
      <c r="B700" s="247" t="s">
        <v>1380</v>
      </c>
      <c r="C700" s="54" t="s">
        <v>1379</v>
      </c>
      <c r="D700" s="257"/>
      <c r="E700" s="257"/>
      <c r="F700" s="56" t="str">
        <f t="shared" si="188"/>
        <v>-</v>
      </c>
    </row>
    <row r="701" spans="1:6" ht="24" x14ac:dyDescent="0.2">
      <c r="A701" s="57" t="s">
        <v>1381</v>
      </c>
      <c r="B701" s="247" t="s">
        <v>1382</v>
      </c>
      <c r="C701" s="54" t="s">
        <v>1381</v>
      </c>
      <c r="D701" s="257"/>
      <c r="E701" s="257"/>
      <c r="F701" s="56" t="str">
        <f t="shared" si="188"/>
        <v>-</v>
      </c>
    </row>
    <row r="702" spans="1:6" ht="12.75" customHeight="1" x14ac:dyDescent="0.2">
      <c r="A702" s="57">
        <v>64191</v>
      </c>
      <c r="B702" s="91" t="s">
        <v>1383</v>
      </c>
      <c r="C702" s="54" t="s">
        <v>1384</v>
      </c>
      <c r="D702" s="257"/>
      <c r="E702" s="257"/>
      <c r="F702" s="56" t="str">
        <f t="shared" si="188"/>
        <v>-</v>
      </c>
    </row>
    <row r="703" spans="1:6" ht="12.75" customHeight="1" x14ac:dyDescent="0.2">
      <c r="A703" s="57">
        <v>64371</v>
      </c>
      <c r="B703" s="91" t="s">
        <v>1385</v>
      </c>
      <c r="C703" s="54" t="s">
        <v>1386</v>
      </c>
      <c r="D703" s="257"/>
      <c r="E703" s="257"/>
      <c r="F703" s="56" t="str">
        <f t="shared" si="188"/>
        <v>-</v>
      </c>
    </row>
    <row r="704" spans="1:6" ht="12.75" customHeight="1" x14ac:dyDescent="0.2">
      <c r="A704" s="57">
        <v>64372</v>
      </c>
      <c r="B704" s="91" t="s">
        <v>1387</v>
      </c>
      <c r="C704" s="54" t="s">
        <v>1388</v>
      </c>
      <c r="D704" s="257"/>
      <c r="E704" s="257"/>
      <c r="F704" s="56" t="str">
        <f t="shared" si="188"/>
        <v>-</v>
      </c>
    </row>
    <row r="705" spans="1:6" ht="12.75" customHeight="1" x14ac:dyDescent="0.2">
      <c r="A705" s="57">
        <v>64373</v>
      </c>
      <c r="B705" s="91" t="s">
        <v>1389</v>
      </c>
      <c r="C705" s="54" t="s">
        <v>1390</v>
      </c>
      <c r="D705" s="257"/>
      <c r="E705" s="257"/>
      <c r="F705" s="56" t="str">
        <f t="shared" si="188"/>
        <v>-</v>
      </c>
    </row>
    <row r="706" spans="1:6" ht="12.75" customHeight="1" x14ac:dyDescent="0.2">
      <c r="A706" s="57">
        <v>64374</v>
      </c>
      <c r="B706" s="91" t="s">
        <v>1391</v>
      </c>
      <c r="C706" s="54" t="s">
        <v>1392</v>
      </c>
      <c r="D706" s="257"/>
      <c r="E706" s="257"/>
      <c r="F706" s="56" t="str">
        <f t="shared" si="188"/>
        <v>-</v>
      </c>
    </row>
    <row r="707" spans="1:6" ht="12.75" customHeight="1" x14ac:dyDescent="0.2">
      <c r="A707" s="57">
        <v>64375</v>
      </c>
      <c r="B707" s="91" t="s">
        <v>1393</v>
      </c>
      <c r="C707" s="54" t="s">
        <v>1394</v>
      </c>
      <c r="D707" s="257"/>
      <c r="E707" s="257"/>
      <c r="F707" s="56" t="str">
        <f t="shared" si="188"/>
        <v>-</v>
      </c>
    </row>
    <row r="708" spans="1:6" ht="24" x14ac:dyDescent="0.2">
      <c r="A708" s="57">
        <v>64376</v>
      </c>
      <c r="B708" s="247" t="s">
        <v>1395</v>
      </c>
      <c r="C708" s="54" t="s">
        <v>1396</v>
      </c>
      <c r="D708" s="257"/>
      <c r="E708" s="257"/>
      <c r="F708" s="56" t="str">
        <f t="shared" si="188"/>
        <v>-</v>
      </c>
    </row>
    <row r="709" spans="1:6" ht="24" x14ac:dyDescent="0.2">
      <c r="A709" s="57">
        <v>64377</v>
      </c>
      <c r="B709" s="91" t="s">
        <v>1397</v>
      </c>
      <c r="C709" s="54" t="s">
        <v>1398</v>
      </c>
      <c r="D709" s="257"/>
      <c r="E709" s="257"/>
      <c r="F709" s="56" t="str">
        <f t="shared" si="188"/>
        <v>-</v>
      </c>
    </row>
    <row r="710" spans="1:6" ht="12.75" customHeight="1" x14ac:dyDescent="0.2">
      <c r="A710" s="57">
        <v>65264</v>
      </c>
      <c r="B710" s="91" t="s">
        <v>1399</v>
      </c>
      <c r="C710" s="54" t="s">
        <v>1400</v>
      </c>
      <c r="D710" s="257"/>
      <c r="E710" s="257"/>
      <c r="F710" s="56" t="str">
        <f t="shared" si="188"/>
        <v>-</v>
      </c>
    </row>
    <row r="711" spans="1:6" ht="12.75" customHeight="1" x14ac:dyDescent="0.2">
      <c r="A711" s="57">
        <v>65265</v>
      </c>
      <c r="B711" s="91" t="s">
        <v>1401</v>
      </c>
      <c r="C711" s="54" t="s">
        <v>1402</v>
      </c>
      <c r="D711" s="257"/>
      <c r="E711" s="257"/>
      <c r="F711" s="56" t="str">
        <f t="shared" si="188"/>
        <v>-</v>
      </c>
    </row>
    <row r="712" spans="1:6" ht="12.75" customHeight="1" x14ac:dyDescent="0.2">
      <c r="A712" s="57" t="s">
        <v>1403</v>
      </c>
      <c r="B712" s="91" t="s">
        <v>1404</v>
      </c>
      <c r="C712" s="54" t="s">
        <v>1403</v>
      </c>
      <c r="D712" s="257"/>
      <c r="E712" s="257"/>
      <c r="F712" s="56" t="str">
        <f t="shared" si="188"/>
        <v>-</v>
      </c>
    </row>
    <row r="713" spans="1:6" ht="24" x14ac:dyDescent="0.2">
      <c r="A713" s="57">
        <v>66341</v>
      </c>
      <c r="B713" s="91" t="s">
        <v>1405</v>
      </c>
      <c r="C713" s="58">
        <v>66341</v>
      </c>
      <c r="D713" s="257"/>
      <c r="E713" s="257"/>
      <c r="F713" s="56" t="str">
        <f t="shared" si="188"/>
        <v>-</v>
      </c>
    </row>
    <row r="714" spans="1:6" ht="24" x14ac:dyDescent="0.2">
      <c r="A714" s="57">
        <v>66342</v>
      </c>
      <c r="B714" s="91" t="s">
        <v>1406</v>
      </c>
      <c r="C714" s="58">
        <v>66342</v>
      </c>
      <c r="D714" s="257"/>
      <c r="E714" s="257"/>
      <c r="F714" s="56" t="str">
        <f t="shared" si="188"/>
        <v>-</v>
      </c>
    </row>
    <row r="715" spans="1:6" ht="24" x14ac:dyDescent="0.2">
      <c r="A715" s="57">
        <v>66343</v>
      </c>
      <c r="B715" s="91" t="s">
        <v>1407</v>
      </c>
      <c r="C715" s="58">
        <v>66343</v>
      </c>
      <c r="D715" s="257"/>
      <c r="E715" s="257"/>
      <c r="F715" s="56" t="str">
        <f t="shared" si="188"/>
        <v>-</v>
      </c>
    </row>
    <row r="716" spans="1:6" ht="12.75" customHeight="1" x14ac:dyDescent="0.2">
      <c r="A716" s="57">
        <v>31214</v>
      </c>
      <c r="B716" s="91" t="s">
        <v>1408</v>
      </c>
      <c r="C716" s="54" t="s">
        <v>1409</v>
      </c>
      <c r="D716" s="257"/>
      <c r="E716" s="257">
        <v>11701.62</v>
      </c>
      <c r="F716" s="56" t="str">
        <f t="shared" si="188"/>
        <v>-</v>
      </c>
    </row>
    <row r="717" spans="1:6" ht="12.75" customHeight="1" x14ac:dyDescent="0.2">
      <c r="A717" s="57">
        <v>31215</v>
      </c>
      <c r="B717" s="91" t="s">
        <v>1410</v>
      </c>
      <c r="C717" s="54" t="s">
        <v>1411</v>
      </c>
      <c r="D717" s="257"/>
      <c r="E717" s="257"/>
      <c r="F717" s="56" t="str">
        <f t="shared" si="188"/>
        <v>-</v>
      </c>
    </row>
    <row r="718" spans="1:6" ht="12.75" customHeight="1" x14ac:dyDescent="0.2">
      <c r="A718" s="57">
        <v>32121</v>
      </c>
      <c r="B718" s="91" t="s">
        <v>1412</v>
      </c>
      <c r="C718" s="54" t="s">
        <v>1413</v>
      </c>
      <c r="D718" s="257">
        <v>11200</v>
      </c>
      <c r="E718" s="257">
        <v>10278.56</v>
      </c>
      <c r="F718" s="56">
        <f t="shared" si="188"/>
        <v>91.772857142857134</v>
      </c>
    </row>
    <row r="719" spans="1:6" ht="12.75" customHeight="1" x14ac:dyDescent="0.2">
      <c r="A719" s="57" t="s">
        <v>1414</v>
      </c>
      <c r="B719" s="91" t="s">
        <v>1415</v>
      </c>
      <c r="C719" s="54" t="s">
        <v>1414</v>
      </c>
      <c r="D719" s="257"/>
      <c r="E719" s="257"/>
      <c r="F719" s="56" t="str">
        <f t="shared" si="188"/>
        <v>-</v>
      </c>
    </row>
    <row r="720" spans="1:6" ht="12.75" customHeight="1" x14ac:dyDescent="0.2">
      <c r="A720" s="57" t="s">
        <v>1416</v>
      </c>
      <c r="B720" s="91" t="s">
        <v>1417</v>
      </c>
      <c r="C720" s="54" t="s">
        <v>1416</v>
      </c>
      <c r="D720" s="257">
        <v>17560</v>
      </c>
      <c r="E720" s="257">
        <v>1175</v>
      </c>
      <c r="F720" s="56">
        <f t="shared" si="188"/>
        <v>6.691343963553531</v>
      </c>
    </row>
    <row r="721" spans="1:6" ht="12.75" customHeight="1" x14ac:dyDescent="0.2">
      <c r="A721" s="57" t="s">
        <v>1418</v>
      </c>
      <c r="B721" s="91" t="s">
        <v>1419</v>
      </c>
      <c r="C721" s="54" t="s">
        <v>1418</v>
      </c>
      <c r="D721" s="257"/>
      <c r="E721" s="257"/>
      <c r="F721" s="56" t="str">
        <f t="shared" si="188"/>
        <v>-</v>
      </c>
    </row>
    <row r="722" spans="1:6" ht="12.75" customHeight="1" x14ac:dyDescent="0.2">
      <c r="A722" s="57" t="s">
        <v>1420</v>
      </c>
      <c r="B722" s="91" t="s">
        <v>1421</v>
      </c>
      <c r="C722" s="54" t="s">
        <v>1420</v>
      </c>
      <c r="D722" s="257">
        <v>22224</v>
      </c>
      <c r="E722" s="257">
        <v>10493.01</v>
      </c>
      <c r="F722" s="56">
        <f t="shared" si="188"/>
        <v>47.214767818574515</v>
      </c>
    </row>
    <row r="723" spans="1:6" ht="12.75" customHeight="1" x14ac:dyDescent="0.2">
      <c r="A723" s="57" t="s">
        <v>1422</v>
      </c>
      <c r="B723" s="91" t="s">
        <v>1423</v>
      </c>
      <c r="C723" s="54" t="s">
        <v>1422</v>
      </c>
      <c r="D723" s="257"/>
      <c r="E723" s="257"/>
      <c r="F723" s="56" t="str">
        <f t="shared" si="188"/>
        <v>-</v>
      </c>
    </row>
    <row r="724" spans="1:6" ht="12.75" customHeight="1" x14ac:dyDescent="0.2">
      <c r="A724" s="57" t="s">
        <v>1424</v>
      </c>
      <c r="B724" s="91" t="s">
        <v>1425</v>
      </c>
      <c r="C724" s="54" t="s">
        <v>1424</v>
      </c>
      <c r="D724" s="257"/>
      <c r="E724" s="257"/>
      <c r="F724" s="56" t="str">
        <f t="shared" si="188"/>
        <v>-</v>
      </c>
    </row>
    <row r="725" spans="1:6" ht="12.75" customHeight="1" x14ac:dyDescent="0.2">
      <c r="A725" s="57">
        <v>32911</v>
      </c>
      <c r="B725" s="91" t="s">
        <v>1426</v>
      </c>
      <c r="C725" s="54" t="s">
        <v>1427</v>
      </c>
      <c r="D725" s="257">
        <v>36287</v>
      </c>
      <c r="E725" s="257">
        <v>36740.85</v>
      </c>
      <c r="F725" s="56">
        <f t="shared" ref="F725:F979" si="190">IF(D725&lt;&gt;0,IF(E725/D725&gt;=100,"&gt;&gt;100",E725/D725*100),"-")</f>
        <v>101.25072339956458</v>
      </c>
    </row>
    <row r="726" spans="1:6" ht="12.75" customHeight="1" x14ac:dyDescent="0.2">
      <c r="A726" s="57" t="s">
        <v>1428</v>
      </c>
      <c r="B726" s="91" t="s">
        <v>1429</v>
      </c>
      <c r="C726" s="54" t="s">
        <v>1428</v>
      </c>
      <c r="D726" s="257"/>
      <c r="E726" s="257"/>
      <c r="F726" s="56" t="str">
        <f t="shared" si="190"/>
        <v>-</v>
      </c>
    </row>
    <row r="727" spans="1:6" ht="12.75" customHeight="1" x14ac:dyDescent="0.2">
      <c r="A727" s="57">
        <v>34111</v>
      </c>
      <c r="B727" s="91" t="s">
        <v>1430</v>
      </c>
      <c r="C727" s="54" t="s">
        <v>1431</v>
      </c>
      <c r="D727" s="257"/>
      <c r="E727" s="257"/>
      <c r="F727" s="56" t="str">
        <f t="shared" si="190"/>
        <v>-</v>
      </c>
    </row>
    <row r="728" spans="1:6" ht="12.75" customHeight="1" x14ac:dyDescent="0.2">
      <c r="A728" s="57">
        <v>34112</v>
      </c>
      <c r="B728" s="91" t="s">
        <v>1432</v>
      </c>
      <c r="C728" s="54" t="s">
        <v>1433</v>
      </c>
      <c r="D728" s="257"/>
      <c r="E728" s="257"/>
      <c r="F728" s="56" t="str">
        <f t="shared" si="190"/>
        <v>-</v>
      </c>
    </row>
    <row r="729" spans="1:6" ht="12.75" customHeight="1" x14ac:dyDescent="0.2">
      <c r="A729" s="57">
        <v>34121</v>
      </c>
      <c r="B729" s="91" t="s">
        <v>1434</v>
      </c>
      <c r="C729" s="54" t="s">
        <v>1435</v>
      </c>
      <c r="D729" s="257"/>
      <c r="E729" s="257"/>
      <c r="F729" s="56" t="str">
        <f t="shared" si="190"/>
        <v>-</v>
      </c>
    </row>
    <row r="730" spans="1:6" ht="12.75" customHeight="1" x14ac:dyDescent="0.2">
      <c r="A730" s="57">
        <v>34122</v>
      </c>
      <c r="B730" s="91" t="s">
        <v>1436</v>
      </c>
      <c r="C730" s="54" t="s">
        <v>1437</v>
      </c>
      <c r="D730" s="257"/>
      <c r="E730" s="257"/>
      <c r="F730" s="56" t="str">
        <f t="shared" si="190"/>
        <v>-</v>
      </c>
    </row>
    <row r="731" spans="1:6" ht="12.75" customHeight="1" x14ac:dyDescent="0.2">
      <c r="A731" s="57">
        <v>34131</v>
      </c>
      <c r="B731" s="91" t="s">
        <v>1438</v>
      </c>
      <c r="C731" s="54" t="s">
        <v>1439</v>
      </c>
      <c r="D731" s="257"/>
      <c r="E731" s="257"/>
      <c r="F731" s="56" t="str">
        <f t="shared" si="190"/>
        <v>-</v>
      </c>
    </row>
    <row r="732" spans="1:6" ht="12.75" customHeight="1" x14ac:dyDescent="0.2">
      <c r="A732" s="57">
        <v>34132</v>
      </c>
      <c r="B732" s="91" t="s">
        <v>1440</v>
      </c>
      <c r="C732" s="54" t="s">
        <v>1441</v>
      </c>
      <c r="D732" s="257"/>
      <c r="E732" s="257"/>
      <c r="F732" s="56" t="str">
        <f t="shared" si="190"/>
        <v>-</v>
      </c>
    </row>
    <row r="733" spans="1:6" ht="12.75" customHeight="1" x14ac:dyDescent="0.2">
      <c r="A733" s="57">
        <v>34191</v>
      </c>
      <c r="B733" s="91" t="s">
        <v>1442</v>
      </c>
      <c r="C733" s="54" t="s">
        <v>1443</v>
      </c>
      <c r="D733" s="257"/>
      <c r="E733" s="257"/>
      <c r="F733" s="56" t="str">
        <f t="shared" si="190"/>
        <v>-</v>
      </c>
    </row>
    <row r="734" spans="1:6" ht="12.75" customHeight="1" x14ac:dyDescent="0.2">
      <c r="A734" s="57">
        <v>34192</v>
      </c>
      <c r="B734" s="91" t="s">
        <v>1444</v>
      </c>
      <c r="C734" s="54" t="s">
        <v>1445</v>
      </c>
      <c r="D734" s="257"/>
      <c r="E734" s="257"/>
      <c r="F734" s="56" t="str">
        <f t="shared" si="190"/>
        <v>-</v>
      </c>
    </row>
    <row r="735" spans="1:6" ht="12.75" customHeight="1" x14ac:dyDescent="0.2">
      <c r="A735" s="57">
        <v>34213</v>
      </c>
      <c r="B735" s="91" t="s">
        <v>1446</v>
      </c>
      <c r="C735" s="54" t="s">
        <v>1447</v>
      </c>
      <c r="D735" s="257"/>
      <c r="E735" s="257"/>
      <c r="F735" s="56" t="str">
        <f t="shared" si="190"/>
        <v>-</v>
      </c>
    </row>
    <row r="736" spans="1:6" ht="12.75" customHeight="1" x14ac:dyDescent="0.2">
      <c r="A736" s="57">
        <v>34214</v>
      </c>
      <c r="B736" s="91" t="s">
        <v>1448</v>
      </c>
      <c r="C736" s="54" t="s">
        <v>1449</v>
      </c>
      <c r="D736" s="257"/>
      <c r="E736" s="257"/>
      <c r="F736" s="56" t="str">
        <f t="shared" si="190"/>
        <v>-</v>
      </c>
    </row>
    <row r="737" spans="1:6" ht="12.75" customHeight="1" x14ac:dyDescent="0.2">
      <c r="A737" s="57">
        <v>34215</v>
      </c>
      <c r="B737" s="91" t="s">
        <v>1450</v>
      </c>
      <c r="C737" s="54" t="s">
        <v>1451</v>
      </c>
      <c r="D737" s="257"/>
      <c r="E737" s="257"/>
      <c r="F737" s="56" t="str">
        <f t="shared" si="190"/>
        <v>-</v>
      </c>
    </row>
    <row r="738" spans="1:6" ht="12.75" customHeight="1" x14ac:dyDescent="0.2">
      <c r="A738" s="57">
        <v>34216</v>
      </c>
      <c r="B738" s="91" t="s">
        <v>1452</v>
      </c>
      <c r="C738" s="54" t="s">
        <v>1453</v>
      </c>
      <c r="D738" s="257"/>
      <c r="E738" s="257"/>
      <c r="F738" s="56" t="str">
        <f t="shared" si="190"/>
        <v>-</v>
      </c>
    </row>
    <row r="739" spans="1:6" ht="12.75" customHeight="1" x14ac:dyDescent="0.2">
      <c r="A739" s="57">
        <v>34222</v>
      </c>
      <c r="B739" s="91" t="s">
        <v>1454</v>
      </c>
      <c r="C739" s="54" t="s">
        <v>1455</v>
      </c>
      <c r="D739" s="257">
        <v>214</v>
      </c>
      <c r="E739" s="257"/>
      <c r="F739" s="56">
        <f t="shared" si="190"/>
        <v>0</v>
      </c>
    </row>
    <row r="740" spans="1:6" ht="12.75" customHeight="1" x14ac:dyDescent="0.2">
      <c r="A740" s="57">
        <v>34223</v>
      </c>
      <c r="B740" s="91" t="s">
        <v>1456</v>
      </c>
      <c r="C740" s="54" t="s">
        <v>1457</v>
      </c>
      <c r="D740" s="257"/>
      <c r="E740" s="257"/>
      <c r="F740" s="56" t="str">
        <f t="shared" si="190"/>
        <v>-</v>
      </c>
    </row>
    <row r="741" spans="1:6" ht="24" x14ac:dyDescent="0.2">
      <c r="A741" s="57">
        <v>34224</v>
      </c>
      <c r="B741" s="91" t="s">
        <v>1458</v>
      </c>
      <c r="C741" s="54" t="s">
        <v>1459</v>
      </c>
      <c r="D741" s="257"/>
      <c r="E741" s="257"/>
      <c r="F741" s="56" t="str">
        <f t="shared" si="190"/>
        <v>-</v>
      </c>
    </row>
    <row r="742" spans="1:6" ht="24" x14ac:dyDescent="0.2">
      <c r="A742" s="57">
        <v>34233</v>
      </c>
      <c r="B742" s="91" t="s">
        <v>1460</v>
      </c>
      <c r="C742" s="54" t="s">
        <v>1461</v>
      </c>
      <c r="D742" s="257"/>
      <c r="E742" s="257"/>
      <c r="F742" s="56" t="str">
        <f t="shared" si="190"/>
        <v>-</v>
      </c>
    </row>
    <row r="743" spans="1:6" ht="24" x14ac:dyDescent="0.2">
      <c r="A743" s="57">
        <v>34234</v>
      </c>
      <c r="B743" s="247" t="s">
        <v>1462</v>
      </c>
      <c r="C743" s="54" t="s">
        <v>1463</v>
      </c>
      <c r="D743" s="257"/>
      <c r="E743" s="257"/>
      <c r="F743" s="56" t="str">
        <f t="shared" si="190"/>
        <v>-</v>
      </c>
    </row>
    <row r="744" spans="1:6" ht="24" x14ac:dyDescent="0.2">
      <c r="A744" s="57">
        <v>34235</v>
      </c>
      <c r="B744" s="247" t="s">
        <v>1464</v>
      </c>
      <c r="C744" s="54" t="s">
        <v>1465</v>
      </c>
      <c r="D744" s="257"/>
      <c r="E744" s="257"/>
      <c r="F744" s="56" t="str">
        <f t="shared" si="190"/>
        <v>-</v>
      </c>
    </row>
    <row r="745" spans="1:6" ht="12.75" customHeight="1" x14ac:dyDescent="0.2">
      <c r="A745" s="57">
        <v>34236</v>
      </c>
      <c r="B745" s="91" t="s">
        <v>1466</v>
      </c>
      <c r="C745" s="54" t="s">
        <v>1467</v>
      </c>
      <c r="D745" s="257"/>
      <c r="E745" s="257"/>
      <c r="F745" s="56" t="str">
        <f t="shared" si="190"/>
        <v>-</v>
      </c>
    </row>
    <row r="746" spans="1:6" ht="12.75" customHeight="1" x14ac:dyDescent="0.2">
      <c r="A746" s="57">
        <v>34237</v>
      </c>
      <c r="B746" s="91" t="s">
        <v>1468</v>
      </c>
      <c r="C746" s="54" t="s">
        <v>1469</v>
      </c>
      <c r="D746" s="257"/>
      <c r="E746" s="257"/>
      <c r="F746" s="56" t="str">
        <f t="shared" si="190"/>
        <v>-</v>
      </c>
    </row>
    <row r="747" spans="1:6" ht="12.75" customHeight="1" x14ac:dyDescent="0.2">
      <c r="A747" s="57">
        <v>34238</v>
      </c>
      <c r="B747" s="91" t="s">
        <v>1470</v>
      </c>
      <c r="C747" s="54" t="s">
        <v>1471</v>
      </c>
      <c r="D747" s="257"/>
      <c r="E747" s="257"/>
      <c r="F747" s="56" t="str">
        <f t="shared" si="190"/>
        <v>-</v>
      </c>
    </row>
    <row r="748" spans="1:6" ht="24" x14ac:dyDescent="0.2">
      <c r="A748" s="57">
        <v>34273</v>
      </c>
      <c r="B748" s="91" t="s">
        <v>1472</v>
      </c>
      <c r="C748" s="54" t="s">
        <v>1473</v>
      </c>
      <c r="D748" s="257"/>
      <c r="E748" s="257"/>
      <c r="F748" s="56" t="str">
        <f t="shared" si="190"/>
        <v>-</v>
      </c>
    </row>
    <row r="749" spans="1:6" ht="12.75" customHeight="1" x14ac:dyDescent="0.2">
      <c r="A749" s="57">
        <v>34274</v>
      </c>
      <c r="B749" s="91" t="s">
        <v>1474</v>
      </c>
      <c r="C749" s="54" t="s">
        <v>1475</v>
      </c>
      <c r="D749" s="257"/>
      <c r="E749" s="257"/>
      <c r="F749" s="56" t="str">
        <f t="shared" si="190"/>
        <v>-</v>
      </c>
    </row>
    <row r="750" spans="1:6" ht="12.75" customHeight="1" x14ac:dyDescent="0.2">
      <c r="A750" s="57">
        <v>34275</v>
      </c>
      <c r="B750" s="91" t="s">
        <v>1476</v>
      </c>
      <c r="C750" s="54" t="s">
        <v>1477</v>
      </c>
      <c r="D750" s="257"/>
      <c r="E750" s="257"/>
      <c r="F750" s="56" t="str">
        <f t="shared" si="190"/>
        <v>-</v>
      </c>
    </row>
    <row r="751" spans="1:6" ht="12.75" customHeight="1" x14ac:dyDescent="0.2">
      <c r="A751" s="57">
        <v>34281</v>
      </c>
      <c r="B751" s="91" t="s">
        <v>1478</v>
      </c>
      <c r="C751" s="54" t="s">
        <v>1479</v>
      </c>
      <c r="D751" s="257"/>
      <c r="E751" s="257"/>
      <c r="F751" s="56" t="str">
        <f t="shared" si="190"/>
        <v>-</v>
      </c>
    </row>
    <row r="752" spans="1:6" ht="12.75" customHeight="1" x14ac:dyDescent="0.2">
      <c r="A752" s="57">
        <v>34282</v>
      </c>
      <c r="B752" s="91" t="s">
        <v>1480</v>
      </c>
      <c r="C752" s="54" t="s">
        <v>1481</v>
      </c>
      <c r="D752" s="257"/>
      <c r="E752" s="257"/>
      <c r="F752" s="56" t="str">
        <f t="shared" si="190"/>
        <v>-</v>
      </c>
    </row>
    <row r="753" spans="1:6" ht="12.75" customHeight="1" x14ac:dyDescent="0.2">
      <c r="A753" s="57">
        <v>34283</v>
      </c>
      <c r="B753" s="91" t="s">
        <v>1482</v>
      </c>
      <c r="C753" s="54" t="s">
        <v>1483</v>
      </c>
      <c r="D753" s="257"/>
      <c r="E753" s="257"/>
      <c r="F753" s="56" t="str">
        <f t="shared" si="190"/>
        <v>-</v>
      </c>
    </row>
    <row r="754" spans="1:6" ht="12.75" customHeight="1" x14ac:dyDescent="0.2">
      <c r="A754" s="57">
        <v>34284</v>
      </c>
      <c r="B754" s="91" t="s">
        <v>1484</v>
      </c>
      <c r="C754" s="54" t="s">
        <v>1485</v>
      </c>
      <c r="D754" s="257"/>
      <c r="E754" s="257"/>
      <c r="F754" s="56" t="str">
        <f t="shared" si="190"/>
        <v>-</v>
      </c>
    </row>
    <row r="755" spans="1:6" ht="12.75" customHeight="1" x14ac:dyDescent="0.2">
      <c r="A755" s="57">
        <v>34285</v>
      </c>
      <c r="B755" s="91" t="s">
        <v>1486</v>
      </c>
      <c r="C755" s="54" t="s">
        <v>1487</v>
      </c>
      <c r="D755" s="257"/>
      <c r="E755" s="257"/>
      <c r="F755" s="56" t="str">
        <f t="shared" si="190"/>
        <v>-</v>
      </c>
    </row>
    <row r="756" spans="1:6" ht="24" x14ac:dyDescent="0.2">
      <c r="A756" s="57">
        <v>34286</v>
      </c>
      <c r="B756" s="247" t="s">
        <v>1488</v>
      </c>
      <c r="C756" s="54" t="s">
        <v>1489</v>
      </c>
      <c r="D756" s="257"/>
      <c r="E756" s="257"/>
      <c r="F756" s="56" t="str">
        <f t="shared" si="190"/>
        <v>-</v>
      </c>
    </row>
    <row r="757" spans="1:6" ht="24" x14ac:dyDescent="0.2">
      <c r="A757" s="57">
        <v>34287</v>
      </c>
      <c r="B757" s="91" t="s">
        <v>1490</v>
      </c>
      <c r="C757" s="54" t="s">
        <v>1491</v>
      </c>
      <c r="D757" s="257"/>
      <c r="E757" s="257"/>
      <c r="F757" s="56" t="str">
        <f t="shared" si="190"/>
        <v>-</v>
      </c>
    </row>
    <row r="758" spans="1:6" ht="12.75" customHeight="1" x14ac:dyDescent="0.2">
      <c r="A758" s="57">
        <v>34341</v>
      </c>
      <c r="B758" s="91" t="s">
        <v>1492</v>
      </c>
      <c r="C758" s="54" t="s">
        <v>1493</v>
      </c>
      <c r="D758" s="257"/>
      <c r="E758" s="257"/>
      <c r="F758" s="56" t="str">
        <f t="shared" si="190"/>
        <v>-</v>
      </c>
    </row>
    <row r="759" spans="1:6" ht="12.75" customHeight="1" x14ac:dyDescent="0.2">
      <c r="A759" s="57">
        <v>35231</v>
      </c>
      <c r="B759" s="91" t="s">
        <v>1494</v>
      </c>
      <c r="C759" s="54" t="s">
        <v>1495</v>
      </c>
      <c r="D759" s="257">
        <v>2585</v>
      </c>
      <c r="E759" s="257">
        <v>31241.25</v>
      </c>
      <c r="F759" s="56">
        <f t="shared" si="190"/>
        <v>1208.5589941972921</v>
      </c>
    </row>
    <row r="760" spans="1:6" ht="12.75" customHeight="1" x14ac:dyDescent="0.2">
      <c r="A760" s="57">
        <v>35232</v>
      </c>
      <c r="B760" s="91" t="s">
        <v>1496</v>
      </c>
      <c r="C760" s="54" t="s">
        <v>1497</v>
      </c>
      <c r="D760" s="257"/>
      <c r="E760" s="257"/>
      <c r="F760" s="56" t="str">
        <f t="shared" si="190"/>
        <v>-</v>
      </c>
    </row>
    <row r="761" spans="1:6" ht="12.75" customHeight="1" x14ac:dyDescent="0.2">
      <c r="A761" s="57">
        <v>36313</v>
      </c>
      <c r="B761" s="91" t="s">
        <v>1498</v>
      </c>
      <c r="C761" s="54" t="s">
        <v>1499</v>
      </c>
      <c r="D761" s="257"/>
      <c r="E761" s="257"/>
      <c r="F761" s="56" t="str">
        <f t="shared" si="190"/>
        <v>-</v>
      </c>
    </row>
    <row r="762" spans="1:6" ht="12.75" customHeight="1" x14ac:dyDescent="0.2">
      <c r="A762" s="57">
        <v>36314</v>
      </c>
      <c r="B762" s="91" t="s">
        <v>1500</v>
      </c>
      <c r="C762" s="54" t="s">
        <v>1501</v>
      </c>
      <c r="D762" s="257"/>
      <c r="E762" s="257"/>
      <c r="F762" s="56" t="str">
        <f t="shared" si="190"/>
        <v>-</v>
      </c>
    </row>
    <row r="763" spans="1:6" ht="12.75" customHeight="1" x14ac:dyDescent="0.2">
      <c r="A763" s="57">
        <v>36315</v>
      </c>
      <c r="B763" s="91" t="s">
        <v>1502</v>
      </c>
      <c r="C763" s="54" t="s">
        <v>1503</v>
      </c>
      <c r="D763" s="257"/>
      <c r="E763" s="257"/>
      <c r="F763" s="56" t="str">
        <f t="shared" si="190"/>
        <v>-</v>
      </c>
    </row>
    <row r="764" spans="1:6" ht="12.75" customHeight="1" x14ac:dyDescent="0.2">
      <c r="A764" s="57">
        <v>36316</v>
      </c>
      <c r="B764" s="91" t="s">
        <v>1504</v>
      </c>
      <c r="C764" s="54" t="s">
        <v>1505</v>
      </c>
      <c r="D764" s="257"/>
      <c r="E764" s="257"/>
      <c r="F764" s="56" t="str">
        <f t="shared" si="190"/>
        <v>-</v>
      </c>
    </row>
    <row r="765" spans="1:6" ht="12.75" customHeight="1" x14ac:dyDescent="0.2">
      <c r="A765" s="57">
        <v>36317</v>
      </c>
      <c r="B765" s="91" t="s">
        <v>1506</v>
      </c>
      <c r="C765" s="54" t="s">
        <v>1507</v>
      </c>
      <c r="D765" s="257"/>
      <c r="E765" s="257"/>
      <c r="F765" s="56" t="str">
        <f t="shared" si="190"/>
        <v>-</v>
      </c>
    </row>
    <row r="766" spans="1:6" ht="12.75" customHeight="1" x14ac:dyDescent="0.2">
      <c r="A766" s="57">
        <v>36318</v>
      </c>
      <c r="B766" s="91" t="s">
        <v>1508</v>
      </c>
      <c r="C766" s="54" t="s">
        <v>1509</v>
      </c>
      <c r="D766" s="257"/>
      <c r="E766" s="257"/>
      <c r="F766" s="56" t="str">
        <f t="shared" si="190"/>
        <v>-</v>
      </c>
    </row>
    <row r="767" spans="1:6" ht="24" x14ac:dyDescent="0.2">
      <c r="A767" s="57">
        <v>36319</v>
      </c>
      <c r="B767" s="247" t="s">
        <v>1510</v>
      </c>
      <c r="C767" s="54" t="s">
        <v>1511</v>
      </c>
      <c r="D767" s="257"/>
      <c r="E767" s="257"/>
      <c r="F767" s="56" t="str">
        <f t="shared" si="190"/>
        <v>-</v>
      </c>
    </row>
    <row r="768" spans="1:6" ht="12.75" customHeight="1" x14ac:dyDescent="0.2">
      <c r="A768" s="57">
        <v>36323</v>
      </c>
      <c r="B768" s="91" t="s">
        <v>1512</v>
      </c>
      <c r="C768" s="54" t="s">
        <v>1513</v>
      </c>
      <c r="D768" s="257"/>
      <c r="E768" s="257"/>
      <c r="F768" s="56" t="str">
        <f t="shared" si="190"/>
        <v>-</v>
      </c>
    </row>
    <row r="769" spans="1:6" ht="12.75" customHeight="1" x14ac:dyDescent="0.2">
      <c r="A769" s="57">
        <v>36324</v>
      </c>
      <c r="B769" s="91" t="s">
        <v>1514</v>
      </c>
      <c r="C769" s="54" t="s">
        <v>1515</v>
      </c>
      <c r="D769" s="257"/>
      <c r="E769" s="257"/>
      <c r="F769" s="56" t="str">
        <f t="shared" si="190"/>
        <v>-</v>
      </c>
    </row>
    <row r="770" spans="1:6" ht="12.75" customHeight="1" x14ac:dyDescent="0.2">
      <c r="A770" s="57">
        <v>36325</v>
      </c>
      <c r="B770" s="91" t="s">
        <v>1516</v>
      </c>
      <c r="C770" s="54" t="s">
        <v>1517</v>
      </c>
      <c r="D770" s="257"/>
      <c r="E770" s="257"/>
      <c r="F770" s="56" t="str">
        <f t="shared" si="190"/>
        <v>-</v>
      </c>
    </row>
    <row r="771" spans="1:6" ht="12.75" customHeight="1" x14ac:dyDescent="0.2">
      <c r="A771" s="57">
        <v>36326</v>
      </c>
      <c r="B771" s="91" t="s">
        <v>1518</v>
      </c>
      <c r="C771" s="54" t="s">
        <v>1519</v>
      </c>
      <c r="D771" s="257"/>
      <c r="E771" s="257"/>
      <c r="F771" s="56" t="str">
        <f t="shared" si="190"/>
        <v>-</v>
      </c>
    </row>
    <row r="772" spans="1:6" ht="12.75" customHeight="1" x14ac:dyDescent="0.2">
      <c r="A772" s="57">
        <v>36327</v>
      </c>
      <c r="B772" s="91" t="s">
        <v>1520</v>
      </c>
      <c r="C772" s="54" t="s">
        <v>1521</v>
      </c>
      <c r="D772" s="257"/>
      <c r="E772" s="257"/>
      <c r="F772" s="56" t="str">
        <f t="shared" si="190"/>
        <v>-</v>
      </c>
    </row>
    <row r="773" spans="1:6" ht="24" x14ac:dyDescent="0.2">
      <c r="A773" s="57">
        <v>36328</v>
      </c>
      <c r="B773" s="91" t="s">
        <v>1522</v>
      </c>
      <c r="C773" s="54" t="s">
        <v>1523</v>
      </c>
      <c r="D773" s="257">
        <v>10044</v>
      </c>
      <c r="E773" s="257"/>
      <c r="F773" s="56">
        <f t="shared" si="190"/>
        <v>0</v>
      </c>
    </row>
    <row r="774" spans="1:6" ht="24" x14ac:dyDescent="0.2">
      <c r="A774" s="57">
        <v>36329</v>
      </c>
      <c r="B774" s="247" t="s">
        <v>1524</v>
      </c>
      <c r="C774" s="54" t="s">
        <v>1525</v>
      </c>
      <c r="D774" s="257"/>
      <c r="E774" s="257"/>
      <c r="F774" s="56" t="str">
        <f t="shared" si="190"/>
        <v>-</v>
      </c>
    </row>
    <row r="775" spans="1:6" ht="12.75" customHeight="1" x14ac:dyDescent="0.2">
      <c r="A775" s="57" t="s">
        <v>1526</v>
      </c>
      <c r="B775" s="247" t="s">
        <v>1527</v>
      </c>
      <c r="C775" s="58" t="s">
        <v>1526</v>
      </c>
      <c r="D775" s="257"/>
      <c r="E775" s="257"/>
      <c r="F775" s="56" t="str">
        <f t="shared" si="190"/>
        <v>-</v>
      </c>
    </row>
    <row r="776" spans="1:6" ht="12.75" customHeight="1" x14ac:dyDescent="0.2">
      <c r="A776" s="57" t="s">
        <v>1528</v>
      </c>
      <c r="B776" s="247" t="s">
        <v>1529</v>
      </c>
      <c r="C776" s="58" t="s">
        <v>1528</v>
      </c>
      <c r="D776" s="257"/>
      <c r="E776" s="257"/>
      <c r="F776" s="56" t="str">
        <f t="shared" si="190"/>
        <v>-</v>
      </c>
    </row>
    <row r="777" spans="1:6" ht="12.75" customHeight="1" x14ac:dyDescent="0.2">
      <c r="A777" s="57" t="s">
        <v>1530</v>
      </c>
      <c r="B777" s="247" t="s">
        <v>1531</v>
      </c>
      <c r="C777" s="58" t="s">
        <v>1530</v>
      </c>
      <c r="D777" s="257"/>
      <c r="E777" s="257"/>
      <c r="F777" s="56" t="str">
        <f t="shared" si="190"/>
        <v>-</v>
      </c>
    </row>
    <row r="778" spans="1:6" ht="12.75" customHeight="1" x14ac:dyDescent="0.2">
      <c r="A778" s="57" t="s">
        <v>1532</v>
      </c>
      <c r="B778" s="247" t="s">
        <v>1533</v>
      </c>
      <c r="C778" s="58" t="s">
        <v>1532</v>
      </c>
      <c r="D778" s="257"/>
      <c r="E778" s="257"/>
      <c r="F778" s="56" t="str">
        <f t="shared" si="190"/>
        <v>-</v>
      </c>
    </row>
    <row r="779" spans="1:6" ht="24" x14ac:dyDescent="0.2">
      <c r="A779" s="57" t="s">
        <v>1534</v>
      </c>
      <c r="B779" s="247" t="s">
        <v>1535</v>
      </c>
      <c r="C779" s="58" t="s">
        <v>1534</v>
      </c>
      <c r="D779" s="257"/>
      <c r="E779" s="257"/>
      <c r="F779" s="56" t="str">
        <f t="shared" si="190"/>
        <v>-</v>
      </c>
    </row>
    <row r="780" spans="1:6" ht="24" x14ac:dyDescent="0.2">
      <c r="A780" s="57" t="s">
        <v>1536</v>
      </c>
      <c r="B780" s="247" t="s">
        <v>1537</v>
      </c>
      <c r="C780" s="58" t="s">
        <v>1536</v>
      </c>
      <c r="D780" s="257"/>
      <c r="E780" s="257"/>
      <c r="F780" s="56" t="str">
        <f t="shared" si="190"/>
        <v>-</v>
      </c>
    </row>
    <row r="781" spans="1:6" ht="12.75" customHeight="1" x14ac:dyDescent="0.2">
      <c r="A781" s="57" t="s">
        <v>1538</v>
      </c>
      <c r="B781" s="247" t="s">
        <v>1539</v>
      </c>
      <c r="C781" s="58" t="s">
        <v>1538</v>
      </c>
      <c r="D781" s="257"/>
      <c r="E781" s="257"/>
      <c r="F781" s="56" t="str">
        <f t="shared" si="190"/>
        <v>-</v>
      </c>
    </row>
    <row r="782" spans="1:6" ht="24" x14ac:dyDescent="0.2">
      <c r="A782" s="57" t="s">
        <v>1540</v>
      </c>
      <c r="B782" s="247" t="s">
        <v>1541</v>
      </c>
      <c r="C782" s="58" t="s">
        <v>1540</v>
      </c>
      <c r="D782" s="257"/>
      <c r="E782" s="257"/>
      <c r="F782" s="56" t="str">
        <f t="shared" si="190"/>
        <v>-</v>
      </c>
    </row>
    <row r="783" spans="1:6" ht="12.75" customHeight="1" x14ac:dyDescent="0.2">
      <c r="A783" s="57" t="s">
        <v>1542</v>
      </c>
      <c r="B783" s="247" t="s">
        <v>1543</v>
      </c>
      <c r="C783" s="58" t="s">
        <v>1542</v>
      </c>
      <c r="D783" s="257"/>
      <c r="E783" s="257"/>
      <c r="F783" s="56" t="str">
        <f t="shared" si="190"/>
        <v>-</v>
      </c>
    </row>
    <row r="784" spans="1:6" ht="12.75" customHeight="1" x14ac:dyDescent="0.2">
      <c r="A784" s="57" t="s">
        <v>1544</v>
      </c>
      <c r="B784" s="247" t="s">
        <v>1545</v>
      </c>
      <c r="C784" s="58" t="s">
        <v>1544</v>
      </c>
      <c r="D784" s="257"/>
      <c r="E784" s="257"/>
      <c r="F784" s="56" t="str">
        <f t="shared" si="190"/>
        <v>-</v>
      </c>
    </row>
    <row r="785" spans="1:6" ht="24" x14ac:dyDescent="0.2">
      <c r="A785" s="57" t="s">
        <v>1546</v>
      </c>
      <c r="B785" s="247" t="s">
        <v>1547</v>
      </c>
      <c r="C785" s="58" t="s">
        <v>1546</v>
      </c>
      <c r="D785" s="257"/>
      <c r="E785" s="257"/>
      <c r="F785" s="56" t="str">
        <f t="shared" si="190"/>
        <v>-</v>
      </c>
    </row>
    <row r="786" spans="1:6" ht="24" x14ac:dyDescent="0.2">
      <c r="A786" s="57" t="s">
        <v>1548</v>
      </c>
      <c r="B786" s="247" t="s">
        <v>1549</v>
      </c>
      <c r="C786" s="58" t="s">
        <v>1548</v>
      </c>
      <c r="D786" s="257"/>
      <c r="E786" s="257"/>
      <c r="F786" s="56" t="str">
        <f t="shared" si="190"/>
        <v>-</v>
      </c>
    </row>
    <row r="787" spans="1:6" ht="24" x14ac:dyDescent="0.2">
      <c r="A787" s="57" t="s">
        <v>1550</v>
      </c>
      <c r="B787" s="247" t="s">
        <v>1551</v>
      </c>
      <c r="C787" s="58" t="s">
        <v>1550</v>
      </c>
      <c r="D787" s="257"/>
      <c r="E787" s="257"/>
      <c r="F787" s="56" t="str">
        <f t="shared" si="190"/>
        <v>-</v>
      </c>
    </row>
    <row r="788" spans="1:6" ht="24" x14ac:dyDescent="0.2">
      <c r="A788" s="57" t="s">
        <v>1552</v>
      </c>
      <c r="B788" s="247" t="s">
        <v>1553</v>
      </c>
      <c r="C788" s="58" t="s">
        <v>1552</v>
      </c>
      <c r="D788" s="257"/>
      <c r="E788" s="257"/>
      <c r="F788" s="56" t="str">
        <f t="shared" si="190"/>
        <v>-</v>
      </c>
    </row>
    <row r="789" spans="1:6" ht="24" x14ac:dyDescent="0.2">
      <c r="A789" s="57" t="s">
        <v>1554</v>
      </c>
      <c r="B789" s="247" t="s">
        <v>1555</v>
      </c>
      <c r="C789" s="58" t="s">
        <v>1554</v>
      </c>
      <c r="D789" s="257"/>
      <c r="E789" s="257"/>
      <c r="F789" s="56" t="str">
        <f t="shared" si="190"/>
        <v>-</v>
      </c>
    </row>
    <row r="790" spans="1:6" ht="24" x14ac:dyDescent="0.2">
      <c r="A790" s="57" t="s">
        <v>1556</v>
      </c>
      <c r="B790" s="91" t="s">
        <v>1557</v>
      </c>
      <c r="C790" s="54" t="s">
        <v>1556</v>
      </c>
      <c r="D790" s="257"/>
      <c r="E790" s="257"/>
      <c r="F790" s="56" t="str">
        <f t="shared" si="190"/>
        <v>-</v>
      </c>
    </row>
    <row r="791" spans="1:6" ht="24" x14ac:dyDescent="0.2">
      <c r="A791" s="57" t="s">
        <v>1558</v>
      </c>
      <c r="B791" s="91" t="s">
        <v>1559</v>
      </c>
      <c r="C791" s="54" t="s">
        <v>1558</v>
      </c>
      <c r="D791" s="257"/>
      <c r="E791" s="257"/>
      <c r="F791" s="56" t="str">
        <f t="shared" si="190"/>
        <v>-</v>
      </c>
    </row>
    <row r="792" spans="1:6" ht="24" x14ac:dyDescent="0.2">
      <c r="A792" s="57" t="s">
        <v>1560</v>
      </c>
      <c r="B792" s="91" t="s">
        <v>1561</v>
      </c>
      <c r="C792" s="54" t="s">
        <v>1560</v>
      </c>
      <c r="D792" s="257"/>
      <c r="E792" s="257"/>
      <c r="F792" s="56" t="str">
        <f t="shared" si="190"/>
        <v>-</v>
      </c>
    </row>
    <row r="793" spans="1:6" ht="24" x14ac:dyDescent="0.2">
      <c r="A793" s="57" t="s">
        <v>1562</v>
      </c>
      <c r="B793" s="91" t="s">
        <v>1563</v>
      </c>
      <c r="C793" s="54" t="s">
        <v>1562</v>
      </c>
      <c r="D793" s="257"/>
      <c r="E793" s="257"/>
      <c r="F793" s="56" t="str">
        <f t="shared" si="190"/>
        <v>-</v>
      </c>
    </row>
    <row r="794" spans="1:6" ht="12.75" customHeight="1" x14ac:dyDescent="0.2">
      <c r="A794" s="57" t="s">
        <v>1564</v>
      </c>
      <c r="B794" s="91" t="s">
        <v>1565</v>
      </c>
      <c r="C794" s="54" t="s">
        <v>1564</v>
      </c>
      <c r="D794" s="257"/>
      <c r="E794" s="257"/>
      <c r="F794" s="56" t="str">
        <f t="shared" si="190"/>
        <v>-</v>
      </c>
    </row>
    <row r="795" spans="1:6" ht="12.75" customHeight="1" x14ac:dyDescent="0.2">
      <c r="A795" s="57" t="s">
        <v>1566</v>
      </c>
      <c r="B795" s="91" t="s">
        <v>1567</v>
      </c>
      <c r="C795" s="54" t="s">
        <v>1566</v>
      </c>
      <c r="D795" s="257"/>
      <c r="E795" s="257"/>
      <c r="F795" s="56" t="str">
        <f t="shared" si="190"/>
        <v>-</v>
      </c>
    </row>
    <row r="796" spans="1:6" ht="12.75" customHeight="1" x14ac:dyDescent="0.2">
      <c r="A796" s="57" t="s">
        <v>1568</v>
      </c>
      <c r="B796" s="91" t="s">
        <v>1569</v>
      </c>
      <c r="C796" s="54" t="s">
        <v>1568</v>
      </c>
      <c r="D796" s="257"/>
      <c r="E796" s="257"/>
      <c r="F796" s="56" t="str">
        <f t="shared" si="190"/>
        <v>-</v>
      </c>
    </row>
    <row r="797" spans="1:6" ht="24" x14ac:dyDescent="0.2">
      <c r="A797" s="57" t="s">
        <v>1570</v>
      </c>
      <c r="B797" s="91" t="s">
        <v>1571</v>
      </c>
      <c r="C797" s="54" t="s">
        <v>1570</v>
      </c>
      <c r="D797" s="257"/>
      <c r="E797" s="257"/>
      <c r="F797" s="56" t="str">
        <f t="shared" si="190"/>
        <v>-</v>
      </c>
    </row>
    <row r="798" spans="1:6" ht="24" x14ac:dyDescent="0.2">
      <c r="A798" s="57" t="s">
        <v>1572</v>
      </c>
      <c r="B798" s="91" t="s">
        <v>1573</v>
      </c>
      <c r="C798" s="54" t="s">
        <v>1572</v>
      </c>
      <c r="D798" s="257"/>
      <c r="E798" s="257"/>
      <c r="F798" s="56" t="str">
        <f t="shared" si="190"/>
        <v>-</v>
      </c>
    </row>
    <row r="799" spans="1:6" ht="24" x14ac:dyDescent="0.2">
      <c r="A799" s="57" t="s">
        <v>1574</v>
      </c>
      <c r="B799" s="91" t="s">
        <v>1575</v>
      </c>
      <c r="C799" s="54" t="s">
        <v>1574</v>
      </c>
      <c r="D799" s="257"/>
      <c r="E799" s="257"/>
      <c r="F799" s="56" t="str">
        <f t="shared" si="190"/>
        <v>-</v>
      </c>
    </row>
    <row r="800" spans="1:6" ht="24" x14ac:dyDescent="0.2">
      <c r="A800" s="57" t="s">
        <v>1576</v>
      </c>
      <c r="B800" s="91" t="s">
        <v>1577</v>
      </c>
      <c r="C800" s="54" t="s">
        <v>1576</v>
      </c>
      <c r="D800" s="257"/>
      <c r="E800" s="257"/>
      <c r="F800" s="56" t="str">
        <f t="shared" si="190"/>
        <v>-</v>
      </c>
    </row>
    <row r="801" spans="1:6" ht="24" x14ac:dyDescent="0.2">
      <c r="A801" s="57" t="s">
        <v>1578</v>
      </c>
      <c r="B801" s="91" t="s">
        <v>1579</v>
      </c>
      <c r="C801" s="54" t="s">
        <v>1578</v>
      </c>
      <c r="D801" s="257"/>
      <c r="E801" s="257"/>
      <c r="F801" s="56" t="str">
        <f t="shared" si="190"/>
        <v>-</v>
      </c>
    </row>
    <row r="802" spans="1:6" ht="24" x14ac:dyDescent="0.2">
      <c r="A802" s="57" t="s">
        <v>1580</v>
      </c>
      <c r="B802" s="91" t="s">
        <v>1581</v>
      </c>
      <c r="C802" s="54" t="s">
        <v>1580</v>
      </c>
      <c r="D802" s="257"/>
      <c r="E802" s="257"/>
      <c r="F802" s="56" t="str">
        <f t="shared" si="190"/>
        <v>-</v>
      </c>
    </row>
    <row r="803" spans="1:6" ht="24" x14ac:dyDescent="0.2">
      <c r="A803" s="57" t="s">
        <v>1582</v>
      </c>
      <c r="B803" s="91" t="s">
        <v>1583</v>
      </c>
      <c r="C803" s="54" t="s">
        <v>1582</v>
      </c>
      <c r="D803" s="257"/>
      <c r="E803" s="257"/>
      <c r="F803" s="56" t="str">
        <f t="shared" si="190"/>
        <v>-</v>
      </c>
    </row>
    <row r="804" spans="1:6" ht="12.75" customHeight="1" x14ac:dyDescent="0.2">
      <c r="A804" s="57" t="s">
        <v>1584</v>
      </c>
      <c r="B804" s="91" t="s">
        <v>1585</v>
      </c>
      <c r="C804" s="54" t="s">
        <v>1584</v>
      </c>
      <c r="D804" s="257"/>
      <c r="E804" s="257"/>
      <c r="F804" s="56" t="str">
        <f t="shared" si="190"/>
        <v>-</v>
      </c>
    </row>
    <row r="805" spans="1:6" ht="12.75" customHeight="1" x14ac:dyDescent="0.2">
      <c r="A805" s="57" t="s">
        <v>1586</v>
      </c>
      <c r="B805" s="91" t="s">
        <v>1587</v>
      </c>
      <c r="C805" s="54" t="s">
        <v>1586</v>
      </c>
      <c r="D805" s="257"/>
      <c r="E805" s="257"/>
      <c r="F805" s="56" t="str">
        <f t="shared" si="190"/>
        <v>-</v>
      </c>
    </row>
    <row r="806" spans="1:6" ht="24" x14ac:dyDescent="0.2">
      <c r="A806" s="57" t="s">
        <v>1588</v>
      </c>
      <c r="B806" s="91" t="s">
        <v>1589</v>
      </c>
      <c r="C806" s="54" t="s">
        <v>1588</v>
      </c>
      <c r="D806" s="257"/>
      <c r="E806" s="257"/>
      <c r="F806" s="56" t="str">
        <f t="shared" si="190"/>
        <v>-</v>
      </c>
    </row>
    <row r="807" spans="1:6" ht="24" x14ac:dyDescent="0.2">
      <c r="A807" s="57" t="s">
        <v>1590</v>
      </c>
      <c r="B807" s="91" t="s">
        <v>1591</v>
      </c>
      <c r="C807" s="54" t="s">
        <v>1590</v>
      </c>
      <c r="D807" s="257"/>
      <c r="E807" s="257"/>
      <c r="F807" s="56" t="str">
        <f t="shared" si="190"/>
        <v>-</v>
      </c>
    </row>
    <row r="808" spans="1:6" ht="12.75" customHeight="1" x14ac:dyDescent="0.2">
      <c r="A808" s="57" t="s">
        <v>1592</v>
      </c>
      <c r="B808" s="91" t="s">
        <v>1593</v>
      </c>
      <c r="C808" s="54" t="s">
        <v>1592</v>
      </c>
      <c r="D808" s="257"/>
      <c r="E808" s="257"/>
      <c r="F808" s="56" t="str">
        <f t="shared" si="190"/>
        <v>-</v>
      </c>
    </row>
    <row r="809" spans="1:6" ht="12.75" customHeight="1" x14ac:dyDescent="0.2">
      <c r="A809" s="57" t="s">
        <v>1594</v>
      </c>
      <c r="B809" s="91" t="s">
        <v>1595</v>
      </c>
      <c r="C809" s="54" t="s">
        <v>1594</v>
      </c>
      <c r="D809" s="257"/>
      <c r="E809" s="257"/>
      <c r="F809" s="56" t="str">
        <f t="shared" si="190"/>
        <v>-</v>
      </c>
    </row>
    <row r="810" spans="1:6" ht="12.75" customHeight="1" x14ac:dyDescent="0.2">
      <c r="A810" s="57" t="s">
        <v>1596</v>
      </c>
      <c r="B810" s="91" t="s">
        <v>1597</v>
      </c>
      <c r="C810" s="54" t="s">
        <v>1596</v>
      </c>
      <c r="D810" s="257"/>
      <c r="E810" s="257"/>
      <c r="F810" s="56" t="str">
        <f t="shared" si="190"/>
        <v>-</v>
      </c>
    </row>
    <row r="811" spans="1:6" ht="12.75" customHeight="1" x14ac:dyDescent="0.2">
      <c r="A811" s="57" t="s">
        <v>1598</v>
      </c>
      <c r="B811" s="91" t="s">
        <v>1599</v>
      </c>
      <c r="C811" s="54" t="s">
        <v>1598</v>
      </c>
      <c r="D811" s="257"/>
      <c r="E811" s="257"/>
      <c r="F811" s="56" t="str">
        <f t="shared" si="190"/>
        <v>-</v>
      </c>
    </row>
    <row r="812" spans="1:6" ht="12.75" customHeight="1" x14ac:dyDescent="0.2">
      <c r="A812" s="57" t="s">
        <v>1600</v>
      </c>
      <c r="B812" s="91" t="s">
        <v>1601</v>
      </c>
      <c r="C812" s="54" t="s">
        <v>1600</v>
      </c>
      <c r="D812" s="257"/>
      <c r="E812" s="257"/>
      <c r="F812" s="56" t="str">
        <f t="shared" si="190"/>
        <v>-</v>
      </c>
    </row>
    <row r="813" spans="1:6" ht="12.75" customHeight="1" x14ac:dyDescent="0.2">
      <c r="A813" s="57" t="s">
        <v>1602</v>
      </c>
      <c r="B813" s="91" t="s">
        <v>1603</v>
      </c>
      <c r="C813" s="54" t="s">
        <v>1602</v>
      </c>
      <c r="D813" s="257"/>
      <c r="E813" s="257"/>
      <c r="F813" s="56" t="str">
        <f t="shared" si="190"/>
        <v>-</v>
      </c>
    </row>
    <row r="814" spans="1:6" ht="12.75" customHeight="1" x14ac:dyDescent="0.2">
      <c r="A814" s="57" t="s">
        <v>1604</v>
      </c>
      <c r="B814" s="91" t="s">
        <v>1605</v>
      </c>
      <c r="C814" s="54" t="s">
        <v>1604</v>
      </c>
      <c r="D814" s="257"/>
      <c r="E814" s="257"/>
      <c r="F814" s="56" t="str">
        <f t="shared" si="190"/>
        <v>-</v>
      </c>
    </row>
    <row r="815" spans="1:6" ht="12.75" customHeight="1" x14ac:dyDescent="0.2">
      <c r="A815" s="57" t="s">
        <v>1606</v>
      </c>
      <c r="B815" s="91" t="s">
        <v>1607</v>
      </c>
      <c r="C815" s="54" t="s">
        <v>1606</v>
      </c>
      <c r="D815" s="257"/>
      <c r="E815" s="257"/>
      <c r="F815" s="56" t="str">
        <f t="shared" si="190"/>
        <v>-</v>
      </c>
    </row>
    <row r="816" spans="1:6" ht="12.75" customHeight="1" x14ac:dyDescent="0.2">
      <c r="A816" s="57" t="s">
        <v>1608</v>
      </c>
      <c r="B816" s="91" t="s">
        <v>1609</v>
      </c>
      <c r="C816" s="54" t="s">
        <v>1608</v>
      </c>
      <c r="D816" s="257">
        <v>45804</v>
      </c>
      <c r="E816" s="257">
        <v>33043.03</v>
      </c>
      <c r="F816" s="56">
        <f t="shared" si="190"/>
        <v>72.140053270456733</v>
      </c>
    </row>
    <row r="817" spans="1:6" ht="12.75" customHeight="1" x14ac:dyDescent="0.2">
      <c r="A817" s="57" t="s">
        <v>1610</v>
      </c>
      <c r="B817" s="91" t="s">
        <v>1611</v>
      </c>
      <c r="C817" s="54" t="s">
        <v>1610</v>
      </c>
      <c r="D817" s="257"/>
      <c r="E817" s="257"/>
      <c r="F817" s="56" t="str">
        <f t="shared" si="190"/>
        <v>-</v>
      </c>
    </row>
    <row r="818" spans="1:6" ht="12.75" customHeight="1" x14ac:dyDescent="0.2">
      <c r="A818" s="57" t="s">
        <v>1612</v>
      </c>
      <c r="B818" s="91" t="s">
        <v>1613</v>
      </c>
      <c r="C818" s="54" t="s">
        <v>1612</v>
      </c>
      <c r="D818" s="257"/>
      <c r="E818" s="257"/>
      <c r="F818" s="56" t="str">
        <f t="shared" si="190"/>
        <v>-</v>
      </c>
    </row>
    <row r="819" spans="1:6" ht="12.75" customHeight="1" x14ac:dyDescent="0.2">
      <c r="A819" s="57">
        <v>37215</v>
      </c>
      <c r="B819" s="91" t="s">
        <v>1614</v>
      </c>
      <c r="C819" s="54" t="s">
        <v>1615</v>
      </c>
      <c r="D819" s="257">
        <v>18000</v>
      </c>
      <c r="E819" s="257">
        <v>22500</v>
      </c>
      <c r="F819" s="56">
        <f t="shared" si="190"/>
        <v>125</v>
      </c>
    </row>
    <row r="820" spans="1:6" ht="24" x14ac:dyDescent="0.2">
      <c r="A820" s="57">
        <v>37216</v>
      </c>
      <c r="B820" s="247" t="s">
        <v>1616</v>
      </c>
      <c r="C820" s="54" t="s">
        <v>1617</v>
      </c>
      <c r="D820" s="257"/>
      <c r="E820" s="257"/>
      <c r="F820" s="56" t="str">
        <f t="shared" si="190"/>
        <v>-</v>
      </c>
    </row>
    <row r="821" spans="1:6" ht="12.75" customHeight="1" x14ac:dyDescent="0.2">
      <c r="A821" s="57">
        <v>37217</v>
      </c>
      <c r="B821" s="91" t="s">
        <v>1618</v>
      </c>
      <c r="C821" s="54" t="s">
        <v>1619</v>
      </c>
      <c r="D821" s="257">
        <v>23000</v>
      </c>
      <c r="E821" s="257">
        <v>4000</v>
      </c>
      <c r="F821" s="56">
        <f t="shared" si="190"/>
        <v>17.391304347826086</v>
      </c>
    </row>
    <row r="822" spans="1:6" ht="12.75" customHeight="1" x14ac:dyDescent="0.2">
      <c r="A822" s="57">
        <v>37218</v>
      </c>
      <c r="B822" s="91" t="s">
        <v>1620</v>
      </c>
      <c r="C822" s="54" t="s">
        <v>1621</v>
      </c>
      <c r="D822" s="257"/>
      <c r="E822" s="257"/>
      <c r="F822" s="56" t="str">
        <f t="shared" si="190"/>
        <v>-</v>
      </c>
    </row>
    <row r="823" spans="1:6" ht="12.75" customHeight="1" x14ac:dyDescent="0.2">
      <c r="A823" s="57">
        <v>37219</v>
      </c>
      <c r="B823" s="91" t="s">
        <v>1622</v>
      </c>
      <c r="C823" s="54" t="s">
        <v>1623</v>
      </c>
      <c r="D823" s="257"/>
      <c r="E823" s="257"/>
      <c r="F823" s="56" t="str">
        <f t="shared" si="190"/>
        <v>-</v>
      </c>
    </row>
    <row r="824" spans="1:6" ht="12.75" customHeight="1" x14ac:dyDescent="0.2">
      <c r="A824" s="57">
        <v>37221</v>
      </c>
      <c r="B824" s="91" t="s">
        <v>1624</v>
      </c>
      <c r="C824" s="54" t="s">
        <v>1625</v>
      </c>
      <c r="D824" s="257">
        <v>10824</v>
      </c>
      <c r="E824" s="257">
        <v>14835.81</v>
      </c>
      <c r="F824" s="56">
        <f t="shared" si="190"/>
        <v>137.0640243902439</v>
      </c>
    </row>
    <row r="825" spans="1:6" ht="12.75" customHeight="1" x14ac:dyDescent="0.2">
      <c r="A825" s="57" t="s">
        <v>1626</v>
      </c>
      <c r="B825" s="91" t="s">
        <v>1603</v>
      </c>
      <c r="C825" s="54" t="s">
        <v>1626</v>
      </c>
      <c r="D825" s="257"/>
      <c r="E825" s="257"/>
      <c r="F825" s="56" t="str">
        <f t="shared" si="190"/>
        <v>-</v>
      </c>
    </row>
    <row r="826" spans="1:6" ht="12.75" customHeight="1" x14ac:dyDescent="0.2">
      <c r="A826" s="57" t="s">
        <v>1627</v>
      </c>
      <c r="B826" s="91" t="s">
        <v>1628</v>
      </c>
      <c r="C826" s="54" t="s">
        <v>1627</v>
      </c>
      <c r="D826" s="257"/>
      <c r="E826" s="257"/>
      <c r="F826" s="56" t="str">
        <f t="shared" si="190"/>
        <v>-</v>
      </c>
    </row>
    <row r="827" spans="1:6" ht="12.75" customHeight="1" x14ac:dyDescent="0.2">
      <c r="A827" s="57" t="s">
        <v>1629</v>
      </c>
      <c r="B827" s="91" t="s">
        <v>1630</v>
      </c>
      <c r="C827" s="54" t="s">
        <v>1629</v>
      </c>
      <c r="D827" s="257"/>
      <c r="E827" s="257"/>
      <c r="F827" s="56" t="str">
        <f t="shared" si="190"/>
        <v>-</v>
      </c>
    </row>
    <row r="828" spans="1:6" ht="12.75" customHeight="1" x14ac:dyDescent="0.2">
      <c r="A828" s="57" t="s">
        <v>1631</v>
      </c>
      <c r="B828" s="91" t="s">
        <v>1632</v>
      </c>
      <c r="C828" s="54" t="s">
        <v>1631</v>
      </c>
      <c r="D828" s="257">
        <v>12580</v>
      </c>
      <c r="E828" s="257">
        <v>8721.69</v>
      </c>
      <c r="F828" s="56">
        <f t="shared" si="190"/>
        <v>69.329809220985695</v>
      </c>
    </row>
    <row r="829" spans="1:6" ht="12.75" customHeight="1" x14ac:dyDescent="0.2">
      <c r="A829" s="57">
        <v>38117</v>
      </c>
      <c r="B829" s="91" t="s">
        <v>1633</v>
      </c>
      <c r="C829" s="54" t="s">
        <v>1634</v>
      </c>
      <c r="D829" s="257"/>
      <c r="E829" s="257"/>
      <c r="F829" s="56" t="str">
        <f t="shared" si="190"/>
        <v>-</v>
      </c>
    </row>
    <row r="830" spans="1:6" ht="12.75" customHeight="1" x14ac:dyDescent="0.2">
      <c r="A830" s="57">
        <v>38612</v>
      </c>
      <c r="B830" s="91" t="s">
        <v>1635</v>
      </c>
      <c r="C830" s="54" t="s">
        <v>1636</v>
      </c>
      <c r="D830" s="257"/>
      <c r="E830" s="257"/>
      <c r="F830" s="56" t="str">
        <f t="shared" si="190"/>
        <v>-</v>
      </c>
    </row>
    <row r="831" spans="1:6" ht="12.75" customHeight="1" x14ac:dyDescent="0.2">
      <c r="A831" s="57">
        <v>38613</v>
      </c>
      <c r="B831" s="91" t="s">
        <v>1637</v>
      </c>
      <c r="C831" s="54" t="s">
        <v>1638</v>
      </c>
      <c r="D831" s="257"/>
      <c r="E831" s="257"/>
      <c r="F831" s="56" t="str">
        <f t="shared" si="190"/>
        <v>-</v>
      </c>
    </row>
    <row r="832" spans="1:6" ht="12.75" customHeight="1" x14ac:dyDescent="0.2">
      <c r="A832" s="57">
        <v>38614</v>
      </c>
      <c r="B832" s="91" t="s">
        <v>1639</v>
      </c>
      <c r="C832" s="54" t="s">
        <v>1640</v>
      </c>
      <c r="D832" s="257"/>
      <c r="E832" s="257"/>
      <c r="F832" s="56" t="str">
        <f t="shared" si="190"/>
        <v>-</v>
      </c>
    </row>
    <row r="833" spans="1:6" ht="12.75" customHeight="1" x14ac:dyDescent="0.2">
      <c r="A833" s="57">
        <v>38615</v>
      </c>
      <c r="B833" s="91" t="s">
        <v>1641</v>
      </c>
      <c r="C833" s="54" t="s">
        <v>1642</v>
      </c>
      <c r="D833" s="257"/>
      <c r="E833" s="257"/>
      <c r="F833" s="56" t="str">
        <f t="shared" si="190"/>
        <v>-</v>
      </c>
    </row>
    <row r="834" spans="1:6" ht="12.75" customHeight="1" x14ac:dyDescent="0.2">
      <c r="A834" s="57">
        <v>38622</v>
      </c>
      <c r="B834" s="91" t="s">
        <v>1643</v>
      </c>
      <c r="C834" s="54" t="s">
        <v>1644</v>
      </c>
      <c r="D834" s="257"/>
      <c r="E834" s="257"/>
      <c r="F834" s="56" t="str">
        <f t="shared" si="190"/>
        <v>-</v>
      </c>
    </row>
    <row r="835" spans="1:6" ht="12.75" customHeight="1" x14ac:dyDescent="0.2">
      <c r="A835" s="57">
        <v>38623</v>
      </c>
      <c r="B835" s="91" t="s">
        <v>1645</v>
      </c>
      <c r="C835" s="54" t="s">
        <v>1646</v>
      </c>
      <c r="D835" s="257"/>
      <c r="E835" s="257"/>
      <c r="F835" s="56" t="str">
        <f t="shared" si="190"/>
        <v>-</v>
      </c>
    </row>
    <row r="836" spans="1:6" ht="12.75" customHeight="1" x14ac:dyDescent="0.2">
      <c r="A836" s="57">
        <v>38624</v>
      </c>
      <c r="B836" s="91" t="s">
        <v>1647</v>
      </c>
      <c r="C836" s="54" t="s">
        <v>1648</v>
      </c>
      <c r="D836" s="257"/>
      <c r="E836" s="257"/>
      <c r="F836" s="56" t="str">
        <f t="shared" si="190"/>
        <v>-</v>
      </c>
    </row>
    <row r="837" spans="1:6" ht="12.75" customHeight="1" x14ac:dyDescent="0.2">
      <c r="A837" s="57">
        <v>38625</v>
      </c>
      <c r="B837" s="91" t="s">
        <v>1649</v>
      </c>
      <c r="C837" s="54" t="s">
        <v>1650</v>
      </c>
      <c r="D837" s="257"/>
      <c r="E837" s="257"/>
      <c r="F837" s="56" t="str">
        <f t="shared" si="190"/>
        <v>-</v>
      </c>
    </row>
    <row r="838" spans="1:6" ht="12.75" customHeight="1" x14ac:dyDescent="0.2">
      <c r="A838" s="57" t="s">
        <v>1651</v>
      </c>
      <c r="B838" s="91" t="s">
        <v>1652</v>
      </c>
      <c r="C838" s="54" t="s">
        <v>1651</v>
      </c>
      <c r="D838" s="257"/>
      <c r="E838" s="257"/>
      <c r="F838" s="56" t="str">
        <f t="shared" si="190"/>
        <v>-</v>
      </c>
    </row>
    <row r="839" spans="1:6" ht="12.75" customHeight="1" x14ac:dyDescent="0.2">
      <c r="A839" s="57">
        <v>38631</v>
      </c>
      <c r="B839" s="91" t="s">
        <v>1653</v>
      </c>
      <c r="C839" s="54" t="s">
        <v>1654</v>
      </c>
      <c r="D839" s="257"/>
      <c r="E839" s="257"/>
      <c r="F839" s="56" t="str">
        <f t="shared" si="190"/>
        <v>-</v>
      </c>
    </row>
    <row r="840" spans="1:6" ht="12.75" customHeight="1" x14ac:dyDescent="0.2">
      <c r="A840" s="57">
        <v>38632</v>
      </c>
      <c r="B840" s="91" t="s">
        <v>1655</v>
      </c>
      <c r="C840" s="54" t="s">
        <v>1656</v>
      </c>
      <c r="D840" s="257"/>
      <c r="E840" s="257"/>
      <c r="F840" s="56" t="str">
        <f t="shared" si="190"/>
        <v>-</v>
      </c>
    </row>
    <row r="841" spans="1:6" ht="12.75" customHeight="1" x14ac:dyDescent="0.2">
      <c r="A841" s="57">
        <v>38641</v>
      </c>
      <c r="B841" s="91" t="s">
        <v>1657</v>
      </c>
      <c r="C841" s="54" t="s">
        <v>1658</v>
      </c>
      <c r="D841" s="257"/>
      <c r="E841" s="257"/>
      <c r="F841" s="56" t="str">
        <f t="shared" si="190"/>
        <v>-</v>
      </c>
    </row>
    <row r="842" spans="1:6" ht="12.75" customHeight="1" x14ac:dyDescent="0.2">
      <c r="A842" s="57" t="s">
        <v>1659</v>
      </c>
      <c r="B842" s="91" t="s">
        <v>1660</v>
      </c>
      <c r="C842" s="54" t="s">
        <v>1659</v>
      </c>
      <c r="D842" s="257"/>
      <c r="E842" s="257"/>
      <c r="F842" s="56" t="str">
        <f t="shared" si="190"/>
        <v>-</v>
      </c>
    </row>
    <row r="843" spans="1:6" ht="24" x14ac:dyDescent="0.2">
      <c r="A843" s="57" t="s">
        <v>1661</v>
      </c>
      <c r="B843" s="91" t="s">
        <v>1662</v>
      </c>
      <c r="C843" s="58" t="s">
        <v>1661</v>
      </c>
      <c r="D843" s="257"/>
      <c r="E843" s="257"/>
      <c r="F843" s="56" t="str">
        <f t="shared" si="190"/>
        <v>-</v>
      </c>
    </row>
    <row r="844" spans="1:6" ht="24" x14ac:dyDescent="0.2">
      <c r="A844" s="57" t="s">
        <v>1663</v>
      </c>
      <c r="B844" s="91" t="s">
        <v>1664</v>
      </c>
      <c r="C844" s="58" t="s">
        <v>1663</v>
      </c>
      <c r="D844" s="257"/>
      <c r="E844" s="257"/>
      <c r="F844" s="56" t="str">
        <f t="shared" si="190"/>
        <v>-</v>
      </c>
    </row>
    <row r="845" spans="1:6" ht="12.75" customHeight="1" x14ac:dyDescent="0.2">
      <c r="A845" s="57" t="s">
        <v>1665</v>
      </c>
      <c r="B845" s="91" t="s">
        <v>1666</v>
      </c>
      <c r="C845" s="58" t="s">
        <v>1665</v>
      </c>
      <c r="D845" s="257"/>
      <c r="E845" s="257"/>
      <c r="F845" s="56" t="str">
        <f t="shared" si="190"/>
        <v>-</v>
      </c>
    </row>
    <row r="846" spans="1:6" ht="24" x14ac:dyDescent="0.2">
      <c r="A846" s="57">
        <v>81212</v>
      </c>
      <c r="B846" s="91" t="s">
        <v>1667</v>
      </c>
      <c r="C846" s="54" t="s">
        <v>1668</v>
      </c>
      <c r="D846" s="257"/>
      <c r="E846" s="257"/>
      <c r="F846" s="56" t="str">
        <f t="shared" si="190"/>
        <v>-</v>
      </c>
    </row>
    <row r="847" spans="1:6" ht="12.75" customHeight="1" x14ac:dyDescent="0.2">
      <c r="A847" s="57">
        <v>81322</v>
      </c>
      <c r="B847" s="91" t="s">
        <v>1669</v>
      </c>
      <c r="C847" s="54" t="s">
        <v>1670</v>
      </c>
      <c r="D847" s="257"/>
      <c r="E847" s="257"/>
      <c r="F847" s="56" t="str">
        <f t="shared" si="190"/>
        <v>-</v>
      </c>
    </row>
    <row r="848" spans="1:6" ht="24" x14ac:dyDescent="0.2">
      <c r="A848" s="57">
        <v>81332</v>
      </c>
      <c r="B848" s="91" t="s">
        <v>1671</v>
      </c>
      <c r="C848" s="54" t="s">
        <v>1672</v>
      </c>
      <c r="D848" s="257"/>
      <c r="E848" s="257"/>
      <c r="F848" s="56" t="str">
        <f t="shared" si="190"/>
        <v>-</v>
      </c>
    </row>
    <row r="849" spans="1:6" ht="24" x14ac:dyDescent="0.2">
      <c r="A849" s="57">
        <v>81342</v>
      </c>
      <c r="B849" s="91" t="s">
        <v>1673</v>
      </c>
      <c r="C849" s="54" t="s">
        <v>1674</v>
      </c>
      <c r="D849" s="257"/>
      <c r="E849" s="257"/>
      <c r="F849" s="56" t="str">
        <f t="shared" si="190"/>
        <v>-</v>
      </c>
    </row>
    <row r="850" spans="1:6" ht="12.75" customHeight="1" x14ac:dyDescent="0.2">
      <c r="A850" s="57">
        <v>81411</v>
      </c>
      <c r="B850" s="91" t="s">
        <v>1675</v>
      </c>
      <c r="C850" s="54" t="s">
        <v>1676</v>
      </c>
      <c r="D850" s="257"/>
      <c r="E850" s="257"/>
      <c r="F850" s="56" t="str">
        <f t="shared" si="190"/>
        <v>-</v>
      </c>
    </row>
    <row r="851" spans="1:6" ht="12.75" customHeight="1" x14ac:dyDescent="0.2">
      <c r="A851" s="57">
        <v>81412</v>
      </c>
      <c r="B851" s="91" t="s">
        <v>1677</v>
      </c>
      <c r="C851" s="54" t="s">
        <v>1678</v>
      </c>
      <c r="D851" s="257"/>
      <c r="E851" s="257"/>
      <c r="F851" s="56" t="str">
        <f t="shared" si="190"/>
        <v>-</v>
      </c>
    </row>
    <row r="852" spans="1:6" ht="24" x14ac:dyDescent="0.2">
      <c r="A852" s="57">
        <v>81532</v>
      </c>
      <c r="B852" s="247" t="s">
        <v>1679</v>
      </c>
      <c r="C852" s="54" t="s">
        <v>1680</v>
      </c>
      <c r="D852" s="257"/>
      <c r="E852" s="257"/>
      <c r="F852" s="56" t="str">
        <f t="shared" si="190"/>
        <v>-</v>
      </c>
    </row>
    <row r="853" spans="1:6" ht="24" x14ac:dyDescent="0.2">
      <c r="A853" s="57">
        <v>81542</v>
      </c>
      <c r="B853" s="247" t="s">
        <v>1681</v>
      </c>
      <c r="C853" s="54" t="s">
        <v>1682</v>
      </c>
      <c r="D853" s="257"/>
      <c r="E853" s="257"/>
      <c r="F853" s="56" t="str">
        <f t="shared" si="190"/>
        <v>-</v>
      </c>
    </row>
    <row r="854" spans="1:6" ht="24" x14ac:dyDescent="0.2">
      <c r="A854" s="57">
        <v>81552</v>
      </c>
      <c r="B854" s="91" t="s">
        <v>1683</v>
      </c>
      <c r="C854" s="54" t="s">
        <v>1684</v>
      </c>
      <c r="D854" s="257"/>
      <c r="E854" s="257"/>
      <c r="F854" s="56" t="str">
        <f t="shared" si="190"/>
        <v>-</v>
      </c>
    </row>
    <row r="855" spans="1:6" ht="24" x14ac:dyDescent="0.2">
      <c r="A855" s="57">
        <v>81631</v>
      </c>
      <c r="B855" s="247" t="s">
        <v>1685</v>
      </c>
      <c r="C855" s="54" t="s">
        <v>1686</v>
      </c>
      <c r="D855" s="257"/>
      <c r="E855" s="257"/>
      <c r="F855" s="56" t="str">
        <f t="shared" si="190"/>
        <v>-</v>
      </c>
    </row>
    <row r="856" spans="1:6" ht="24" x14ac:dyDescent="0.2">
      <c r="A856" s="57">
        <v>81632</v>
      </c>
      <c r="B856" s="91" t="s">
        <v>1687</v>
      </c>
      <c r="C856" s="54" t="s">
        <v>1688</v>
      </c>
      <c r="D856" s="257"/>
      <c r="E856" s="257"/>
      <c r="F856" s="56" t="str">
        <f t="shared" si="190"/>
        <v>-</v>
      </c>
    </row>
    <row r="857" spans="1:6" ht="12.75" customHeight="1" x14ac:dyDescent="0.2">
      <c r="A857" s="57">
        <v>81641</v>
      </c>
      <c r="B857" s="91" t="s">
        <v>1689</v>
      </c>
      <c r="C857" s="54" t="s">
        <v>1690</v>
      </c>
      <c r="D857" s="257"/>
      <c r="E857" s="257"/>
      <c r="F857" s="56" t="str">
        <f t="shared" si="190"/>
        <v>-</v>
      </c>
    </row>
    <row r="858" spans="1:6" ht="12.75" customHeight="1" x14ac:dyDescent="0.2">
      <c r="A858" s="57">
        <v>81642</v>
      </c>
      <c r="B858" s="91" t="s">
        <v>1691</v>
      </c>
      <c r="C858" s="54" t="s">
        <v>1692</v>
      </c>
      <c r="D858" s="257"/>
      <c r="E858" s="257"/>
      <c r="F858" s="56" t="str">
        <f t="shared" si="190"/>
        <v>-</v>
      </c>
    </row>
    <row r="859" spans="1:6" ht="12.75" customHeight="1" x14ac:dyDescent="0.2">
      <c r="A859" s="57">
        <v>81711</v>
      </c>
      <c r="B859" s="91" t="s">
        <v>1693</v>
      </c>
      <c r="C859" s="54" t="s">
        <v>1694</v>
      </c>
      <c r="D859" s="257"/>
      <c r="E859" s="257"/>
      <c r="F859" s="56" t="str">
        <f t="shared" si="190"/>
        <v>-</v>
      </c>
    </row>
    <row r="860" spans="1:6" ht="12.75" customHeight="1" x14ac:dyDescent="0.2">
      <c r="A860" s="57">
        <v>81712</v>
      </c>
      <c r="B860" s="91" t="s">
        <v>1695</v>
      </c>
      <c r="C860" s="54" t="s">
        <v>1696</v>
      </c>
      <c r="D860" s="257"/>
      <c r="E860" s="257"/>
      <c r="F860" s="56" t="str">
        <f t="shared" si="190"/>
        <v>-</v>
      </c>
    </row>
    <row r="861" spans="1:6" ht="12.75" customHeight="1" x14ac:dyDescent="0.2">
      <c r="A861" s="57">
        <v>81721</v>
      </c>
      <c r="B861" s="91" t="s">
        <v>1697</v>
      </c>
      <c r="C861" s="54" t="s">
        <v>1698</v>
      </c>
      <c r="D861" s="257"/>
      <c r="E861" s="257"/>
      <c r="F861" s="56" t="str">
        <f t="shared" si="190"/>
        <v>-</v>
      </c>
    </row>
    <row r="862" spans="1:6" ht="12.75" customHeight="1" x14ac:dyDescent="0.2">
      <c r="A862" s="57">
        <v>81722</v>
      </c>
      <c r="B862" s="91" t="s">
        <v>1699</v>
      </c>
      <c r="C862" s="54" t="s">
        <v>1700</v>
      </c>
      <c r="D862" s="257"/>
      <c r="E862" s="257"/>
      <c r="F862" s="56" t="str">
        <f t="shared" si="190"/>
        <v>-</v>
      </c>
    </row>
    <row r="863" spans="1:6" ht="12.75" customHeight="1" x14ac:dyDescent="0.2">
      <c r="A863" s="57">
        <v>81731</v>
      </c>
      <c r="B863" s="91" t="s">
        <v>1701</v>
      </c>
      <c r="C863" s="54" t="s">
        <v>1702</v>
      </c>
      <c r="D863" s="257"/>
      <c r="E863" s="257"/>
      <c r="F863" s="56" t="str">
        <f t="shared" si="190"/>
        <v>-</v>
      </c>
    </row>
    <row r="864" spans="1:6" ht="12.75" customHeight="1" x14ac:dyDescent="0.2">
      <c r="A864" s="57">
        <v>81732</v>
      </c>
      <c r="B864" s="91" t="s">
        <v>1703</v>
      </c>
      <c r="C864" s="54" t="s">
        <v>1704</v>
      </c>
      <c r="D864" s="257"/>
      <c r="E864" s="257"/>
      <c r="F864" s="56" t="str">
        <f t="shared" si="190"/>
        <v>-</v>
      </c>
    </row>
    <row r="865" spans="1:6" ht="12.75" customHeight="1" x14ac:dyDescent="0.2">
      <c r="A865" s="57">
        <v>81741</v>
      </c>
      <c r="B865" s="91" t="s">
        <v>1705</v>
      </c>
      <c r="C865" s="54" t="s">
        <v>1706</v>
      </c>
      <c r="D865" s="257"/>
      <c r="E865" s="257"/>
      <c r="F865" s="56" t="str">
        <f t="shared" si="190"/>
        <v>-</v>
      </c>
    </row>
    <row r="866" spans="1:6" ht="12.75" customHeight="1" x14ac:dyDescent="0.2">
      <c r="A866" s="57">
        <v>81742</v>
      </c>
      <c r="B866" s="91" t="s">
        <v>1707</v>
      </c>
      <c r="C866" s="54" t="s">
        <v>1708</v>
      </c>
      <c r="D866" s="257"/>
      <c r="E866" s="257"/>
      <c r="F866" s="56" t="str">
        <f t="shared" si="190"/>
        <v>-</v>
      </c>
    </row>
    <row r="867" spans="1:6" ht="12.75" customHeight="1" x14ac:dyDescent="0.2">
      <c r="A867" s="57">
        <v>81751</v>
      </c>
      <c r="B867" s="91" t="s">
        <v>1709</v>
      </c>
      <c r="C867" s="54" t="s">
        <v>1710</v>
      </c>
      <c r="D867" s="257"/>
      <c r="E867" s="257"/>
      <c r="F867" s="56" t="str">
        <f t="shared" si="190"/>
        <v>-</v>
      </c>
    </row>
    <row r="868" spans="1:6" ht="12.75" customHeight="1" x14ac:dyDescent="0.2">
      <c r="A868" s="57">
        <v>81752</v>
      </c>
      <c r="B868" s="91" t="s">
        <v>1711</v>
      </c>
      <c r="C868" s="54" t="s">
        <v>1712</v>
      </c>
      <c r="D868" s="257"/>
      <c r="E868" s="257"/>
      <c r="F868" s="56" t="str">
        <f t="shared" si="190"/>
        <v>-</v>
      </c>
    </row>
    <row r="869" spans="1:6" ht="24" x14ac:dyDescent="0.2">
      <c r="A869" s="57">
        <v>81761</v>
      </c>
      <c r="B869" s="247" t="s">
        <v>1713</v>
      </c>
      <c r="C869" s="54" t="s">
        <v>1714</v>
      </c>
      <c r="D869" s="257"/>
      <c r="E869" s="257"/>
      <c r="F869" s="56" t="str">
        <f t="shared" si="190"/>
        <v>-</v>
      </c>
    </row>
    <row r="870" spans="1:6" ht="24" x14ac:dyDescent="0.2">
      <c r="A870" s="57">
        <v>81762</v>
      </c>
      <c r="B870" s="247" t="s">
        <v>1715</v>
      </c>
      <c r="C870" s="54" t="s">
        <v>1716</v>
      </c>
      <c r="D870" s="257"/>
      <c r="E870" s="257"/>
      <c r="F870" s="56" t="str">
        <f t="shared" si="190"/>
        <v>-</v>
      </c>
    </row>
    <row r="871" spans="1:6" ht="24" x14ac:dyDescent="0.2">
      <c r="A871" s="57">
        <v>81771</v>
      </c>
      <c r="B871" s="91" t="s">
        <v>1717</v>
      </c>
      <c r="C871" s="54" t="s">
        <v>1718</v>
      </c>
      <c r="D871" s="257"/>
      <c r="E871" s="257"/>
      <c r="F871" s="56" t="str">
        <f t="shared" si="190"/>
        <v>-</v>
      </c>
    </row>
    <row r="872" spans="1:6" ht="24" x14ac:dyDescent="0.2">
      <c r="A872" s="57">
        <v>81772</v>
      </c>
      <c r="B872" s="91" t="s">
        <v>1719</v>
      </c>
      <c r="C872" s="54" t="s">
        <v>1720</v>
      </c>
      <c r="D872" s="257"/>
      <c r="E872" s="257"/>
      <c r="F872" s="56" t="str">
        <f t="shared" si="190"/>
        <v>-</v>
      </c>
    </row>
    <row r="873" spans="1:6" ht="12.75" customHeight="1" x14ac:dyDescent="0.2">
      <c r="A873" s="57">
        <v>82412</v>
      </c>
      <c r="B873" s="91" t="s">
        <v>1721</v>
      </c>
      <c r="C873" s="54" t="s">
        <v>1722</v>
      </c>
      <c r="D873" s="257"/>
      <c r="E873" s="257"/>
      <c r="F873" s="56" t="str">
        <f t="shared" si="190"/>
        <v>-</v>
      </c>
    </row>
    <row r="874" spans="1:6" ht="12.75" customHeight="1" x14ac:dyDescent="0.2">
      <c r="A874" s="57">
        <v>84132</v>
      </c>
      <c r="B874" s="91" t="s">
        <v>1723</v>
      </c>
      <c r="C874" s="54" t="s">
        <v>1724</v>
      </c>
      <c r="D874" s="257"/>
      <c r="E874" s="257"/>
      <c r="F874" s="56" t="str">
        <f t="shared" si="190"/>
        <v>-</v>
      </c>
    </row>
    <row r="875" spans="1:6" ht="12.75" customHeight="1" x14ac:dyDescent="0.2">
      <c r="A875" s="57">
        <v>84142</v>
      </c>
      <c r="B875" s="91" t="s">
        <v>1725</v>
      </c>
      <c r="C875" s="54" t="s">
        <v>1726</v>
      </c>
      <c r="D875" s="257"/>
      <c r="E875" s="257"/>
      <c r="F875" s="56" t="str">
        <f t="shared" si="190"/>
        <v>-</v>
      </c>
    </row>
    <row r="876" spans="1:6" ht="12.75" customHeight="1" x14ac:dyDescent="0.2">
      <c r="A876" s="57">
        <v>84152</v>
      </c>
      <c r="B876" s="91" t="s">
        <v>1727</v>
      </c>
      <c r="C876" s="54" t="s">
        <v>1728</v>
      </c>
      <c r="D876" s="257"/>
      <c r="E876" s="257"/>
      <c r="F876" s="56" t="str">
        <f t="shared" si="190"/>
        <v>-</v>
      </c>
    </row>
    <row r="877" spans="1:6" ht="12.75" customHeight="1" x14ac:dyDescent="0.2">
      <c r="A877" s="57">
        <v>84162</v>
      </c>
      <c r="B877" s="91" t="s">
        <v>1729</v>
      </c>
      <c r="C877" s="54" t="s">
        <v>1730</v>
      </c>
      <c r="D877" s="257"/>
      <c r="E877" s="257"/>
      <c r="F877" s="56" t="str">
        <f t="shared" si="190"/>
        <v>-</v>
      </c>
    </row>
    <row r="878" spans="1:6" ht="12.75" customHeight="1" x14ac:dyDescent="0.2">
      <c r="A878" s="57">
        <v>84221</v>
      </c>
      <c r="B878" s="91" t="s">
        <v>1731</v>
      </c>
      <c r="C878" s="54" t="s">
        <v>1732</v>
      </c>
      <c r="D878" s="257"/>
      <c r="E878" s="257"/>
      <c r="F878" s="56" t="str">
        <f t="shared" si="190"/>
        <v>-</v>
      </c>
    </row>
    <row r="879" spans="1:6" ht="12.75" customHeight="1" x14ac:dyDescent="0.2">
      <c r="A879" s="57">
        <v>84222</v>
      </c>
      <c r="B879" s="91" t="s">
        <v>1733</v>
      </c>
      <c r="C879" s="54" t="s">
        <v>1734</v>
      </c>
      <c r="D879" s="257"/>
      <c r="E879" s="257"/>
      <c r="F879" s="56" t="str">
        <f t="shared" si="190"/>
        <v>-</v>
      </c>
    </row>
    <row r="880" spans="1:6" ht="12.75" customHeight="1" x14ac:dyDescent="0.2">
      <c r="A880" s="57" t="s">
        <v>1735</v>
      </c>
      <c r="B880" s="91" t="s">
        <v>1736</v>
      </c>
      <c r="C880" s="54" t="s">
        <v>1735</v>
      </c>
      <c r="D880" s="257"/>
      <c r="E880" s="257"/>
      <c r="F880" s="56" t="str">
        <f t="shared" si="190"/>
        <v>-</v>
      </c>
    </row>
    <row r="881" spans="1:6" ht="12.75" customHeight="1" x14ac:dyDescent="0.2">
      <c r="A881" s="57">
        <v>84232</v>
      </c>
      <c r="B881" s="91" t="s">
        <v>1737</v>
      </c>
      <c r="C881" s="54" t="s">
        <v>1738</v>
      </c>
      <c r="D881" s="257"/>
      <c r="E881" s="257"/>
      <c r="F881" s="56" t="str">
        <f t="shared" si="190"/>
        <v>-</v>
      </c>
    </row>
    <row r="882" spans="1:6" ht="24" x14ac:dyDescent="0.2">
      <c r="A882" s="57">
        <v>84242</v>
      </c>
      <c r="B882" s="91" t="s">
        <v>1739</v>
      </c>
      <c r="C882" s="54" t="s">
        <v>1740</v>
      </c>
      <c r="D882" s="257"/>
      <c r="E882" s="257"/>
      <c r="F882" s="56" t="str">
        <f t="shared" si="190"/>
        <v>-</v>
      </c>
    </row>
    <row r="883" spans="1:6" ht="24" x14ac:dyDescent="0.2">
      <c r="A883" s="57" t="s">
        <v>1741</v>
      </c>
      <c r="B883" s="91" t="s">
        <v>1742</v>
      </c>
      <c r="C883" s="54" t="s">
        <v>1741</v>
      </c>
      <c r="D883" s="257"/>
      <c r="E883" s="257"/>
      <c r="F883" s="56" t="str">
        <f t="shared" si="190"/>
        <v>-</v>
      </c>
    </row>
    <row r="884" spans="1:6" ht="12.75" customHeight="1" x14ac:dyDescent="0.2">
      <c r="A884" s="57">
        <v>84312</v>
      </c>
      <c r="B884" s="91" t="s">
        <v>1743</v>
      </c>
      <c r="C884" s="54" t="s">
        <v>1744</v>
      </c>
      <c r="D884" s="257"/>
      <c r="E884" s="257"/>
      <c r="F884" s="56" t="str">
        <f t="shared" si="190"/>
        <v>-</v>
      </c>
    </row>
    <row r="885" spans="1:6" ht="24" x14ac:dyDescent="0.2">
      <c r="A885" s="57">
        <v>84431</v>
      </c>
      <c r="B885" s="91" t="s">
        <v>1745</v>
      </c>
      <c r="C885" s="54" t="s">
        <v>1746</v>
      </c>
      <c r="D885" s="257"/>
      <c r="E885" s="257"/>
      <c r="F885" s="56" t="str">
        <f t="shared" si="190"/>
        <v>-</v>
      </c>
    </row>
    <row r="886" spans="1:6" ht="24" x14ac:dyDescent="0.2">
      <c r="A886" s="57">
        <v>84432</v>
      </c>
      <c r="B886" s="91" t="s">
        <v>1747</v>
      </c>
      <c r="C886" s="54" t="s">
        <v>1748</v>
      </c>
      <c r="D886" s="257"/>
      <c r="E886" s="257"/>
      <c r="F886" s="56" t="str">
        <f t="shared" si="190"/>
        <v>-</v>
      </c>
    </row>
    <row r="887" spans="1:6" ht="24" x14ac:dyDescent="0.2">
      <c r="A887" s="57" t="s">
        <v>1749</v>
      </c>
      <c r="B887" s="91" t="s">
        <v>1750</v>
      </c>
      <c r="C887" s="54" t="s">
        <v>1749</v>
      </c>
      <c r="D887" s="257"/>
      <c r="E887" s="257"/>
      <c r="F887" s="56" t="str">
        <f t="shared" si="190"/>
        <v>-</v>
      </c>
    </row>
    <row r="888" spans="1:6" ht="24" x14ac:dyDescent="0.2">
      <c r="A888" s="57">
        <v>84442</v>
      </c>
      <c r="B888" s="91" t="s">
        <v>1751</v>
      </c>
      <c r="C888" s="54" t="s">
        <v>1752</v>
      </c>
      <c r="D888" s="257"/>
      <c r="E888" s="257"/>
      <c r="F888" s="56" t="str">
        <f t="shared" si="190"/>
        <v>-</v>
      </c>
    </row>
    <row r="889" spans="1:6" ht="24" x14ac:dyDescent="0.2">
      <c r="A889" s="57">
        <v>84452</v>
      </c>
      <c r="B889" s="247" t="s">
        <v>1753</v>
      </c>
      <c r="C889" s="54" t="s">
        <v>1754</v>
      </c>
      <c r="D889" s="257"/>
      <c r="E889" s="257"/>
      <c r="F889" s="56" t="str">
        <f t="shared" si="190"/>
        <v>-</v>
      </c>
    </row>
    <row r="890" spans="1:6" ht="24" x14ac:dyDescent="0.2">
      <c r="A890" s="57" t="s">
        <v>1755</v>
      </c>
      <c r="B890" s="247" t="s">
        <v>1756</v>
      </c>
      <c r="C890" s="54" t="s">
        <v>1755</v>
      </c>
      <c r="D890" s="257"/>
      <c r="E890" s="257"/>
      <c r="F890" s="56" t="str">
        <f t="shared" si="190"/>
        <v>-</v>
      </c>
    </row>
    <row r="891" spans="1:6" ht="12.75" customHeight="1" x14ac:dyDescent="0.2">
      <c r="A891" s="57">
        <v>84461</v>
      </c>
      <c r="B891" s="91" t="s">
        <v>1757</v>
      </c>
      <c r="C891" s="54" t="s">
        <v>1758</v>
      </c>
      <c r="D891" s="257"/>
      <c r="E891" s="257"/>
      <c r="F891" s="56" t="str">
        <f t="shared" si="190"/>
        <v>-</v>
      </c>
    </row>
    <row r="892" spans="1:6" ht="12.75" customHeight="1" x14ac:dyDescent="0.2">
      <c r="A892" s="57">
        <v>84462</v>
      </c>
      <c r="B892" s="91" t="s">
        <v>1759</v>
      </c>
      <c r="C892" s="54" t="s">
        <v>1760</v>
      </c>
      <c r="D892" s="257"/>
      <c r="E892" s="257"/>
      <c r="F892" s="56" t="str">
        <f t="shared" si="190"/>
        <v>-</v>
      </c>
    </row>
    <row r="893" spans="1:6" ht="12.75" customHeight="1" x14ac:dyDescent="0.2">
      <c r="A893" s="57" t="s">
        <v>1761</v>
      </c>
      <c r="B893" s="91" t="s">
        <v>1762</v>
      </c>
      <c r="C893" s="54" t="s">
        <v>1761</v>
      </c>
      <c r="D893" s="257"/>
      <c r="E893" s="257"/>
      <c r="F893" s="56" t="str">
        <f t="shared" si="190"/>
        <v>-</v>
      </c>
    </row>
    <row r="894" spans="1:6" ht="12.75" customHeight="1" x14ac:dyDescent="0.2">
      <c r="A894" s="57">
        <v>84472</v>
      </c>
      <c r="B894" s="91" t="s">
        <v>1763</v>
      </c>
      <c r="C894" s="54" t="s">
        <v>1764</v>
      </c>
      <c r="D894" s="257"/>
      <c r="E894" s="257"/>
      <c r="F894" s="56" t="str">
        <f t="shared" si="190"/>
        <v>-</v>
      </c>
    </row>
    <row r="895" spans="1:6" ht="12.75" customHeight="1" x14ac:dyDescent="0.2">
      <c r="A895" s="57">
        <v>84482</v>
      </c>
      <c r="B895" s="91" t="s">
        <v>1765</v>
      </c>
      <c r="C895" s="54" t="s">
        <v>1766</v>
      </c>
      <c r="D895" s="257"/>
      <c r="E895" s="257"/>
      <c r="F895" s="56" t="str">
        <f t="shared" si="190"/>
        <v>-</v>
      </c>
    </row>
    <row r="896" spans="1:6" ht="12.75" customHeight="1" x14ac:dyDescent="0.2">
      <c r="A896" s="57" t="s">
        <v>1767</v>
      </c>
      <c r="B896" s="91" t="s">
        <v>1768</v>
      </c>
      <c r="C896" s="54" t="s">
        <v>1767</v>
      </c>
      <c r="D896" s="257"/>
      <c r="E896" s="257"/>
      <c r="F896" s="56" t="str">
        <f t="shared" si="190"/>
        <v>-</v>
      </c>
    </row>
    <row r="897" spans="1:6" ht="24" x14ac:dyDescent="0.2">
      <c r="A897" s="57">
        <v>84532</v>
      </c>
      <c r="B897" s="91" t="s">
        <v>1769</v>
      </c>
      <c r="C897" s="54" t="s">
        <v>1770</v>
      </c>
      <c r="D897" s="257"/>
      <c r="E897" s="257"/>
      <c r="F897" s="56" t="str">
        <f t="shared" si="190"/>
        <v>-</v>
      </c>
    </row>
    <row r="898" spans="1:6" ht="12.75" customHeight="1" x14ac:dyDescent="0.2">
      <c r="A898" s="57">
        <v>84542</v>
      </c>
      <c r="B898" s="91" t="s">
        <v>1771</v>
      </c>
      <c r="C898" s="54" t="s">
        <v>1772</v>
      </c>
      <c r="D898" s="257"/>
      <c r="E898" s="257"/>
      <c r="F898" s="56" t="str">
        <f t="shared" si="190"/>
        <v>-</v>
      </c>
    </row>
    <row r="899" spans="1:6" ht="12.75" customHeight="1" x14ac:dyDescent="0.2">
      <c r="A899" s="57">
        <v>84552</v>
      </c>
      <c r="B899" s="91" t="s">
        <v>1773</v>
      </c>
      <c r="C899" s="54" t="s">
        <v>1774</v>
      </c>
      <c r="D899" s="257"/>
      <c r="E899" s="257"/>
      <c r="F899" s="56" t="str">
        <f t="shared" si="190"/>
        <v>-</v>
      </c>
    </row>
    <row r="900" spans="1:6" ht="12.75" customHeight="1" x14ac:dyDescent="0.2">
      <c r="A900" s="57">
        <v>84711</v>
      </c>
      <c r="B900" s="91" t="s">
        <v>1775</v>
      </c>
      <c r="C900" s="54" t="s">
        <v>1776</v>
      </c>
      <c r="D900" s="257"/>
      <c r="E900" s="257"/>
      <c r="F900" s="56" t="str">
        <f t="shared" si="190"/>
        <v>-</v>
      </c>
    </row>
    <row r="901" spans="1:6" ht="12.75" customHeight="1" x14ac:dyDescent="0.2">
      <c r="A901" s="57">
        <v>84712</v>
      </c>
      <c r="B901" s="91" t="s">
        <v>1777</v>
      </c>
      <c r="C901" s="54" t="s">
        <v>1778</v>
      </c>
      <c r="D901" s="257"/>
      <c r="E901" s="257"/>
      <c r="F901" s="56" t="str">
        <f t="shared" si="190"/>
        <v>-</v>
      </c>
    </row>
    <row r="902" spans="1:6" ht="12.75" customHeight="1" x14ac:dyDescent="0.2">
      <c r="A902" s="57">
        <v>84721</v>
      </c>
      <c r="B902" s="91" t="s">
        <v>1779</v>
      </c>
      <c r="C902" s="54" t="s">
        <v>1780</v>
      </c>
      <c r="D902" s="257"/>
      <c r="E902" s="257"/>
      <c r="F902" s="56" t="str">
        <f t="shared" si="190"/>
        <v>-</v>
      </c>
    </row>
    <row r="903" spans="1:6" ht="12.75" customHeight="1" x14ac:dyDescent="0.2">
      <c r="A903" s="57">
        <v>84722</v>
      </c>
      <c r="B903" s="91" t="s">
        <v>1781</v>
      </c>
      <c r="C903" s="54" t="s">
        <v>1782</v>
      </c>
      <c r="D903" s="257"/>
      <c r="E903" s="257"/>
      <c r="F903" s="56" t="str">
        <f t="shared" si="190"/>
        <v>-</v>
      </c>
    </row>
    <row r="904" spans="1:6" ht="12.75" customHeight="1" x14ac:dyDescent="0.2">
      <c r="A904" s="57">
        <v>84731</v>
      </c>
      <c r="B904" s="91" t="s">
        <v>1783</v>
      </c>
      <c r="C904" s="54" t="s">
        <v>1784</v>
      </c>
      <c r="D904" s="257"/>
      <c r="E904" s="257"/>
      <c r="F904" s="56" t="str">
        <f t="shared" si="190"/>
        <v>-</v>
      </c>
    </row>
    <row r="905" spans="1:6" ht="12.75" customHeight="1" x14ac:dyDescent="0.2">
      <c r="A905" s="57">
        <v>84732</v>
      </c>
      <c r="B905" s="91" t="s">
        <v>1785</v>
      </c>
      <c r="C905" s="54" t="s">
        <v>1786</v>
      </c>
      <c r="D905" s="257"/>
      <c r="E905" s="257"/>
      <c r="F905" s="56" t="str">
        <f t="shared" si="190"/>
        <v>-</v>
      </c>
    </row>
    <row r="906" spans="1:6" ht="12.75" customHeight="1" x14ac:dyDescent="0.2">
      <c r="A906" s="57">
        <v>84741</v>
      </c>
      <c r="B906" s="91" t="s">
        <v>1787</v>
      </c>
      <c r="C906" s="54" t="s">
        <v>1788</v>
      </c>
      <c r="D906" s="257"/>
      <c r="E906" s="257"/>
      <c r="F906" s="56" t="str">
        <f t="shared" si="190"/>
        <v>-</v>
      </c>
    </row>
    <row r="907" spans="1:6" ht="12.75" customHeight="1" x14ac:dyDescent="0.2">
      <c r="A907" s="57">
        <v>84742</v>
      </c>
      <c r="B907" s="91" t="s">
        <v>1789</v>
      </c>
      <c r="C907" s="54" t="s">
        <v>1790</v>
      </c>
      <c r="D907" s="257"/>
      <c r="E907" s="257"/>
      <c r="F907" s="56" t="str">
        <f t="shared" si="190"/>
        <v>-</v>
      </c>
    </row>
    <row r="908" spans="1:6" ht="12.75" customHeight="1" x14ac:dyDescent="0.2">
      <c r="A908" s="57">
        <v>84751</v>
      </c>
      <c r="B908" s="91" t="s">
        <v>1791</v>
      </c>
      <c r="C908" s="54" t="s">
        <v>1792</v>
      </c>
      <c r="D908" s="257"/>
      <c r="E908" s="257"/>
      <c r="F908" s="56" t="str">
        <f t="shared" si="190"/>
        <v>-</v>
      </c>
    </row>
    <row r="909" spans="1:6" ht="12.75" customHeight="1" x14ac:dyDescent="0.2">
      <c r="A909" s="57">
        <v>84752</v>
      </c>
      <c r="B909" s="91" t="s">
        <v>1793</v>
      </c>
      <c r="C909" s="54" t="s">
        <v>1794</v>
      </c>
      <c r="D909" s="257"/>
      <c r="E909" s="257"/>
      <c r="F909" s="56" t="str">
        <f t="shared" si="190"/>
        <v>-</v>
      </c>
    </row>
    <row r="910" spans="1:6" ht="24" x14ac:dyDescent="0.2">
      <c r="A910" s="57">
        <v>84761</v>
      </c>
      <c r="B910" s="247" t="s">
        <v>1795</v>
      </c>
      <c r="C910" s="54" t="s">
        <v>1796</v>
      </c>
      <c r="D910" s="257"/>
      <c r="E910" s="257"/>
      <c r="F910" s="56" t="str">
        <f t="shared" si="190"/>
        <v>-</v>
      </c>
    </row>
    <row r="911" spans="1:6" ht="24" x14ac:dyDescent="0.2">
      <c r="A911" s="57">
        <v>84762</v>
      </c>
      <c r="B911" s="247" t="s">
        <v>1797</v>
      </c>
      <c r="C911" s="54" t="s">
        <v>1798</v>
      </c>
      <c r="D911" s="257"/>
      <c r="E911" s="257"/>
      <c r="F911" s="56" t="str">
        <f t="shared" si="190"/>
        <v>-</v>
      </c>
    </row>
    <row r="912" spans="1:6" ht="24" x14ac:dyDescent="0.2">
      <c r="A912" s="57" t="s">
        <v>1799</v>
      </c>
      <c r="B912" s="91" t="s">
        <v>1800</v>
      </c>
      <c r="C912" s="54" t="s">
        <v>1799</v>
      </c>
      <c r="D912" s="257"/>
      <c r="E912" s="257"/>
      <c r="F912" s="56" t="str">
        <f t="shared" si="190"/>
        <v>-</v>
      </c>
    </row>
    <row r="913" spans="1:6" ht="24" x14ac:dyDescent="0.2">
      <c r="A913" s="57" t="s">
        <v>1801</v>
      </c>
      <c r="B913" s="91" t="s">
        <v>1802</v>
      </c>
      <c r="C913" s="54" t="s">
        <v>1801</v>
      </c>
      <c r="D913" s="257"/>
      <c r="E913" s="257"/>
      <c r="F913" s="56" t="str">
        <f t="shared" si="190"/>
        <v>-</v>
      </c>
    </row>
    <row r="914" spans="1:6" ht="12.75" customHeight="1" x14ac:dyDescent="0.2">
      <c r="A914" s="57">
        <v>85412</v>
      </c>
      <c r="B914" s="91" t="s">
        <v>1803</v>
      </c>
      <c r="C914" s="54" t="s">
        <v>1804</v>
      </c>
      <c r="D914" s="257"/>
      <c r="E914" s="257"/>
      <c r="F914" s="56" t="str">
        <f t="shared" si="190"/>
        <v>-</v>
      </c>
    </row>
    <row r="915" spans="1:6" ht="24" x14ac:dyDescent="0.2">
      <c r="A915" s="57">
        <v>51212</v>
      </c>
      <c r="B915" s="247" t="s">
        <v>1805</v>
      </c>
      <c r="C915" s="54" t="s">
        <v>1806</v>
      </c>
      <c r="D915" s="257"/>
      <c r="E915" s="257"/>
      <c r="F915" s="56" t="str">
        <f t="shared" si="190"/>
        <v>-</v>
      </c>
    </row>
    <row r="916" spans="1:6" ht="12.75" customHeight="1" x14ac:dyDescent="0.2">
      <c r="A916" s="57">
        <v>51322</v>
      </c>
      <c r="B916" s="91" t="s">
        <v>1807</v>
      </c>
      <c r="C916" s="54" t="s">
        <v>1808</v>
      </c>
      <c r="D916" s="257"/>
      <c r="E916" s="257"/>
      <c r="F916" s="56" t="str">
        <f t="shared" si="190"/>
        <v>-</v>
      </c>
    </row>
    <row r="917" spans="1:6" ht="12.75" customHeight="1" x14ac:dyDescent="0.2">
      <c r="A917" s="57">
        <v>51332</v>
      </c>
      <c r="B917" s="91" t="s">
        <v>1809</v>
      </c>
      <c r="C917" s="54" t="s">
        <v>1810</v>
      </c>
      <c r="D917" s="257"/>
      <c r="E917" s="257"/>
      <c r="F917" s="56" t="str">
        <f t="shared" si="190"/>
        <v>-</v>
      </c>
    </row>
    <row r="918" spans="1:6" ht="24" x14ac:dyDescent="0.2">
      <c r="A918" s="57">
        <v>51342</v>
      </c>
      <c r="B918" s="91" t="s">
        <v>1811</v>
      </c>
      <c r="C918" s="54" t="s">
        <v>1812</v>
      </c>
      <c r="D918" s="257"/>
      <c r="E918" s="257"/>
      <c r="F918" s="56" t="str">
        <f t="shared" si="190"/>
        <v>-</v>
      </c>
    </row>
    <row r="919" spans="1:6" ht="12.75" customHeight="1" x14ac:dyDescent="0.2">
      <c r="A919" s="57">
        <v>51411</v>
      </c>
      <c r="B919" s="91" t="s">
        <v>1813</v>
      </c>
      <c r="C919" s="54" t="s">
        <v>1814</v>
      </c>
      <c r="D919" s="257"/>
      <c r="E919" s="257"/>
      <c r="F919" s="56" t="str">
        <f t="shared" si="190"/>
        <v>-</v>
      </c>
    </row>
    <row r="920" spans="1:6" ht="12.75" customHeight="1" x14ac:dyDescent="0.2">
      <c r="A920" s="57">
        <v>51412</v>
      </c>
      <c r="B920" s="91" t="s">
        <v>1815</v>
      </c>
      <c r="C920" s="54" t="s">
        <v>1816</v>
      </c>
      <c r="D920" s="257"/>
      <c r="E920" s="257"/>
      <c r="F920" s="56" t="str">
        <f t="shared" si="190"/>
        <v>-</v>
      </c>
    </row>
    <row r="921" spans="1:6" ht="24" x14ac:dyDescent="0.2">
      <c r="A921" s="57">
        <v>51532</v>
      </c>
      <c r="B921" s="91" t="s">
        <v>1817</v>
      </c>
      <c r="C921" s="54" t="s">
        <v>1818</v>
      </c>
      <c r="D921" s="257"/>
      <c r="E921" s="257"/>
      <c r="F921" s="56" t="str">
        <f t="shared" si="190"/>
        <v>-</v>
      </c>
    </row>
    <row r="922" spans="1:6" ht="24" x14ac:dyDescent="0.2">
      <c r="A922" s="57">
        <v>51542</v>
      </c>
      <c r="B922" s="91" t="s">
        <v>1819</v>
      </c>
      <c r="C922" s="54" t="s">
        <v>1820</v>
      </c>
      <c r="D922" s="257"/>
      <c r="E922" s="257"/>
      <c r="F922" s="56" t="str">
        <f t="shared" si="190"/>
        <v>-</v>
      </c>
    </row>
    <row r="923" spans="1:6" ht="24" x14ac:dyDescent="0.2">
      <c r="A923" s="57">
        <v>51552</v>
      </c>
      <c r="B923" s="247" t="s">
        <v>1821</v>
      </c>
      <c r="C923" s="54" t="s">
        <v>1822</v>
      </c>
      <c r="D923" s="257"/>
      <c r="E923" s="257"/>
      <c r="F923" s="56" t="str">
        <f t="shared" si="190"/>
        <v>-</v>
      </c>
    </row>
    <row r="924" spans="1:6" ht="24" x14ac:dyDescent="0.2">
      <c r="A924" s="57">
        <v>51631</v>
      </c>
      <c r="B924" s="91" t="s">
        <v>1823</v>
      </c>
      <c r="C924" s="54" t="s">
        <v>1824</v>
      </c>
      <c r="D924" s="257"/>
      <c r="E924" s="257"/>
      <c r="F924" s="56" t="str">
        <f t="shared" si="190"/>
        <v>-</v>
      </c>
    </row>
    <row r="925" spans="1:6" ht="24" x14ac:dyDescent="0.2">
      <c r="A925" s="57">
        <v>51632</v>
      </c>
      <c r="B925" s="91" t="s">
        <v>1825</v>
      </c>
      <c r="C925" s="54" t="s">
        <v>1826</v>
      </c>
      <c r="D925" s="257"/>
      <c r="E925" s="257"/>
      <c r="F925" s="56" t="str">
        <f t="shared" si="190"/>
        <v>-</v>
      </c>
    </row>
    <row r="926" spans="1:6" ht="12.75" customHeight="1" x14ac:dyDescent="0.2">
      <c r="A926" s="57">
        <v>51641</v>
      </c>
      <c r="B926" s="91" t="s">
        <v>1827</v>
      </c>
      <c r="C926" s="54" t="s">
        <v>1828</v>
      </c>
      <c r="D926" s="257"/>
      <c r="E926" s="257"/>
      <c r="F926" s="56" t="str">
        <f t="shared" si="190"/>
        <v>-</v>
      </c>
    </row>
    <row r="927" spans="1:6" ht="12.75" customHeight="1" x14ac:dyDescent="0.2">
      <c r="A927" s="57">
        <v>51642</v>
      </c>
      <c r="B927" s="91" t="s">
        <v>1829</v>
      </c>
      <c r="C927" s="54" t="s">
        <v>1830</v>
      </c>
      <c r="D927" s="257"/>
      <c r="E927" s="257"/>
      <c r="F927" s="56" t="str">
        <f t="shared" si="190"/>
        <v>-</v>
      </c>
    </row>
    <row r="928" spans="1:6" ht="12.75" customHeight="1" x14ac:dyDescent="0.2">
      <c r="A928" s="57">
        <v>51711</v>
      </c>
      <c r="B928" s="91" t="s">
        <v>1831</v>
      </c>
      <c r="C928" s="54" t="s">
        <v>1832</v>
      </c>
      <c r="D928" s="257"/>
      <c r="E928" s="257"/>
      <c r="F928" s="56" t="str">
        <f t="shared" si="190"/>
        <v>-</v>
      </c>
    </row>
    <row r="929" spans="1:6" ht="12.75" customHeight="1" x14ac:dyDescent="0.2">
      <c r="A929" s="57">
        <v>51712</v>
      </c>
      <c r="B929" s="91" t="s">
        <v>1833</v>
      </c>
      <c r="C929" s="54" t="s">
        <v>1834</v>
      </c>
      <c r="D929" s="257"/>
      <c r="E929" s="257"/>
      <c r="F929" s="56" t="str">
        <f t="shared" si="190"/>
        <v>-</v>
      </c>
    </row>
    <row r="930" spans="1:6" ht="12.75" customHeight="1" x14ac:dyDescent="0.2">
      <c r="A930" s="57">
        <v>51721</v>
      </c>
      <c r="B930" s="91" t="s">
        <v>1835</v>
      </c>
      <c r="C930" s="54" t="s">
        <v>1836</v>
      </c>
      <c r="D930" s="257"/>
      <c r="E930" s="257"/>
      <c r="F930" s="56" t="str">
        <f t="shared" si="190"/>
        <v>-</v>
      </c>
    </row>
    <row r="931" spans="1:6" ht="12.75" customHeight="1" x14ac:dyDescent="0.2">
      <c r="A931" s="57">
        <v>51722</v>
      </c>
      <c r="B931" s="91" t="s">
        <v>1837</v>
      </c>
      <c r="C931" s="54" t="s">
        <v>1838</v>
      </c>
      <c r="D931" s="257"/>
      <c r="E931" s="257"/>
      <c r="F931" s="56" t="str">
        <f t="shared" si="190"/>
        <v>-</v>
      </c>
    </row>
    <row r="932" spans="1:6" ht="12.75" customHeight="1" x14ac:dyDescent="0.2">
      <c r="A932" s="57">
        <v>51731</v>
      </c>
      <c r="B932" s="91" t="s">
        <v>1839</v>
      </c>
      <c r="C932" s="54" t="s">
        <v>1840</v>
      </c>
      <c r="D932" s="257"/>
      <c r="E932" s="257"/>
      <c r="F932" s="56" t="str">
        <f t="shared" si="190"/>
        <v>-</v>
      </c>
    </row>
    <row r="933" spans="1:6" ht="12.75" customHeight="1" x14ac:dyDescent="0.2">
      <c r="A933" s="57">
        <v>51732</v>
      </c>
      <c r="B933" s="91" t="s">
        <v>1841</v>
      </c>
      <c r="C933" s="54" t="s">
        <v>1842</v>
      </c>
      <c r="D933" s="257"/>
      <c r="E933" s="257"/>
      <c r="F933" s="56" t="str">
        <f t="shared" si="190"/>
        <v>-</v>
      </c>
    </row>
    <row r="934" spans="1:6" ht="12.75" customHeight="1" x14ac:dyDescent="0.2">
      <c r="A934" s="57">
        <v>51741</v>
      </c>
      <c r="B934" s="91" t="s">
        <v>1843</v>
      </c>
      <c r="C934" s="54" t="s">
        <v>1844</v>
      </c>
      <c r="D934" s="257"/>
      <c r="E934" s="257"/>
      <c r="F934" s="56" t="str">
        <f t="shared" si="190"/>
        <v>-</v>
      </c>
    </row>
    <row r="935" spans="1:6" ht="12.75" customHeight="1" x14ac:dyDescent="0.2">
      <c r="A935" s="57">
        <v>51742</v>
      </c>
      <c r="B935" s="91" t="s">
        <v>1845</v>
      </c>
      <c r="C935" s="54" t="s">
        <v>1846</v>
      </c>
      <c r="D935" s="257"/>
      <c r="E935" s="257"/>
      <c r="F935" s="56" t="str">
        <f t="shared" si="190"/>
        <v>-</v>
      </c>
    </row>
    <row r="936" spans="1:6" ht="12.75" customHeight="1" x14ac:dyDescent="0.2">
      <c r="A936" s="57">
        <v>51751</v>
      </c>
      <c r="B936" s="91" t="s">
        <v>1847</v>
      </c>
      <c r="C936" s="54" t="s">
        <v>1848</v>
      </c>
      <c r="D936" s="257"/>
      <c r="E936" s="257"/>
      <c r="F936" s="56" t="str">
        <f t="shared" si="190"/>
        <v>-</v>
      </c>
    </row>
    <row r="937" spans="1:6" ht="12.75" customHeight="1" x14ac:dyDescent="0.2">
      <c r="A937" s="57">
        <v>51752</v>
      </c>
      <c r="B937" s="91" t="s">
        <v>1849</v>
      </c>
      <c r="C937" s="54" t="s">
        <v>1850</v>
      </c>
      <c r="D937" s="257"/>
      <c r="E937" s="257"/>
      <c r="F937" s="56" t="str">
        <f t="shared" si="190"/>
        <v>-</v>
      </c>
    </row>
    <row r="938" spans="1:6" ht="24" x14ac:dyDescent="0.2">
      <c r="A938" s="57">
        <v>51761</v>
      </c>
      <c r="B938" s="91" t="s">
        <v>1851</v>
      </c>
      <c r="C938" s="54" t="s">
        <v>1852</v>
      </c>
      <c r="D938" s="257"/>
      <c r="E938" s="257"/>
      <c r="F938" s="56" t="str">
        <f t="shared" si="190"/>
        <v>-</v>
      </c>
    </row>
    <row r="939" spans="1:6" ht="24" x14ac:dyDescent="0.2">
      <c r="A939" s="57">
        <v>51762</v>
      </c>
      <c r="B939" s="91" t="s">
        <v>1853</v>
      </c>
      <c r="C939" s="54" t="s">
        <v>1854</v>
      </c>
      <c r="D939" s="257"/>
      <c r="E939" s="257"/>
      <c r="F939" s="56" t="str">
        <f t="shared" si="190"/>
        <v>-</v>
      </c>
    </row>
    <row r="940" spans="1:6" ht="24" x14ac:dyDescent="0.2">
      <c r="A940" s="57">
        <v>51771</v>
      </c>
      <c r="B940" s="91" t="s">
        <v>1855</v>
      </c>
      <c r="C940" s="54" t="s">
        <v>1856</v>
      </c>
      <c r="D940" s="257"/>
      <c r="E940" s="257"/>
      <c r="F940" s="56" t="str">
        <f t="shared" si="190"/>
        <v>-</v>
      </c>
    </row>
    <row r="941" spans="1:6" ht="24" x14ac:dyDescent="0.2">
      <c r="A941" s="57">
        <v>51772</v>
      </c>
      <c r="B941" s="91" t="s">
        <v>1857</v>
      </c>
      <c r="C941" s="54" t="s">
        <v>1858</v>
      </c>
      <c r="D941" s="257"/>
      <c r="E941" s="257"/>
      <c r="F941" s="56" t="str">
        <f t="shared" si="190"/>
        <v>-</v>
      </c>
    </row>
    <row r="942" spans="1:6" ht="24" x14ac:dyDescent="0.2">
      <c r="A942" s="57">
        <v>54132</v>
      </c>
      <c r="B942" s="91" t="s">
        <v>1859</v>
      </c>
      <c r="C942" s="54" t="s">
        <v>1860</v>
      </c>
      <c r="D942" s="257"/>
      <c r="E942" s="257"/>
      <c r="F942" s="56" t="str">
        <f t="shared" si="190"/>
        <v>-</v>
      </c>
    </row>
    <row r="943" spans="1:6" ht="24" x14ac:dyDescent="0.2">
      <c r="A943" s="57">
        <v>54142</v>
      </c>
      <c r="B943" s="91" t="s">
        <v>1861</v>
      </c>
      <c r="C943" s="54" t="s">
        <v>1862</v>
      </c>
      <c r="D943" s="257"/>
      <c r="E943" s="257"/>
      <c r="F943" s="56" t="str">
        <f t="shared" si="190"/>
        <v>-</v>
      </c>
    </row>
    <row r="944" spans="1:6" ht="12.75" customHeight="1" x14ac:dyDescent="0.2">
      <c r="A944" s="57">
        <v>54152</v>
      </c>
      <c r="B944" s="91" t="s">
        <v>1863</v>
      </c>
      <c r="C944" s="54" t="s">
        <v>1864</v>
      </c>
      <c r="D944" s="257"/>
      <c r="E944" s="257"/>
      <c r="F944" s="56" t="str">
        <f t="shared" si="190"/>
        <v>-</v>
      </c>
    </row>
    <row r="945" spans="1:6" ht="24" x14ac:dyDescent="0.2">
      <c r="A945" s="57">
        <v>54162</v>
      </c>
      <c r="B945" s="91" t="s">
        <v>1865</v>
      </c>
      <c r="C945" s="54" t="s">
        <v>1866</v>
      </c>
      <c r="D945" s="257"/>
      <c r="E945" s="257"/>
      <c r="F945" s="56" t="str">
        <f t="shared" si="190"/>
        <v>-</v>
      </c>
    </row>
    <row r="946" spans="1:6" ht="24" x14ac:dyDescent="0.2">
      <c r="A946" s="57">
        <v>54221</v>
      </c>
      <c r="B946" s="247" t="s">
        <v>1867</v>
      </c>
      <c r="C946" s="54" t="s">
        <v>1868</v>
      </c>
      <c r="D946" s="257"/>
      <c r="E946" s="257"/>
      <c r="F946" s="56" t="str">
        <f t="shared" si="190"/>
        <v>-</v>
      </c>
    </row>
    <row r="947" spans="1:6" ht="24" x14ac:dyDescent="0.2">
      <c r="A947" s="57">
        <v>54222</v>
      </c>
      <c r="B947" s="247" t="s">
        <v>1869</v>
      </c>
      <c r="C947" s="54" t="s">
        <v>1870</v>
      </c>
      <c r="D947" s="257">
        <v>46490</v>
      </c>
      <c r="E947" s="257"/>
      <c r="F947" s="56">
        <f t="shared" si="190"/>
        <v>0</v>
      </c>
    </row>
    <row r="948" spans="1:6" ht="24" x14ac:dyDescent="0.2">
      <c r="A948" s="57" t="s">
        <v>1871</v>
      </c>
      <c r="B948" s="91" t="s">
        <v>1872</v>
      </c>
      <c r="C948" s="54" t="s">
        <v>1871</v>
      </c>
      <c r="D948" s="257"/>
      <c r="E948" s="257"/>
      <c r="F948" s="56" t="str">
        <f t="shared" si="190"/>
        <v>-</v>
      </c>
    </row>
    <row r="949" spans="1:6" ht="24" x14ac:dyDescent="0.2">
      <c r="A949" s="57">
        <v>54232</v>
      </c>
      <c r="B949" s="247" t="s">
        <v>1873</v>
      </c>
      <c r="C949" s="54" t="s">
        <v>1874</v>
      </c>
      <c r="D949" s="257"/>
      <c r="E949" s="257"/>
      <c r="F949" s="56" t="str">
        <f t="shared" si="190"/>
        <v>-</v>
      </c>
    </row>
    <row r="950" spans="1:6" ht="24" x14ac:dyDescent="0.2">
      <c r="A950" s="57">
        <v>54242</v>
      </c>
      <c r="B950" s="91" t="s">
        <v>1875</v>
      </c>
      <c r="C950" s="54" t="s">
        <v>1876</v>
      </c>
      <c r="D950" s="257"/>
      <c r="E950" s="257"/>
      <c r="F950" s="56" t="str">
        <f t="shared" si="190"/>
        <v>-</v>
      </c>
    </row>
    <row r="951" spans="1:6" ht="24" x14ac:dyDescent="0.2">
      <c r="A951" s="57" t="s">
        <v>1877</v>
      </c>
      <c r="B951" s="91" t="s">
        <v>1878</v>
      </c>
      <c r="C951" s="54" t="s">
        <v>1877</v>
      </c>
      <c r="D951" s="257"/>
      <c r="E951" s="257"/>
      <c r="F951" s="56" t="str">
        <f t="shared" si="190"/>
        <v>-</v>
      </c>
    </row>
    <row r="952" spans="1:6" ht="24" x14ac:dyDescent="0.2">
      <c r="A952" s="57">
        <v>54312</v>
      </c>
      <c r="B952" s="247" t="s">
        <v>1879</v>
      </c>
      <c r="C952" s="54" t="s">
        <v>1880</v>
      </c>
      <c r="D952" s="257"/>
      <c r="E952" s="257"/>
      <c r="F952" s="56" t="str">
        <f t="shared" si="190"/>
        <v>-</v>
      </c>
    </row>
    <row r="953" spans="1:6" ht="24" x14ac:dyDescent="0.2">
      <c r="A953" s="57">
        <v>54431</v>
      </c>
      <c r="B953" s="91" t="s">
        <v>1881</v>
      </c>
      <c r="C953" s="54" t="s">
        <v>1882</v>
      </c>
      <c r="D953" s="257"/>
      <c r="E953" s="257"/>
      <c r="F953" s="56" t="str">
        <f t="shared" si="190"/>
        <v>-</v>
      </c>
    </row>
    <row r="954" spans="1:6" ht="24" x14ac:dyDescent="0.2">
      <c r="A954" s="57">
        <v>54432</v>
      </c>
      <c r="B954" s="91" t="s">
        <v>1883</v>
      </c>
      <c r="C954" s="54" t="s">
        <v>1884</v>
      </c>
      <c r="D954" s="257"/>
      <c r="E954" s="257"/>
      <c r="F954" s="56" t="str">
        <f t="shared" si="190"/>
        <v>-</v>
      </c>
    </row>
    <row r="955" spans="1:6" ht="24" x14ac:dyDescent="0.2">
      <c r="A955" s="57" t="s">
        <v>1885</v>
      </c>
      <c r="B955" s="91" t="s">
        <v>1886</v>
      </c>
      <c r="C955" s="54" t="s">
        <v>1885</v>
      </c>
      <c r="D955" s="257"/>
      <c r="E955" s="257"/>
      <c r="F955" s="56" t="str">
        <f t="shared" si="190"/>
        <v>-</v>
      </c>
    </row>
    <row r="956" spans="1:6" ht="24" x14ac:dyDescent="0.2">
      <c r="A956" s="57">
        <v>54442</v>
      </c>
      <c r="B956" s="91" t="s">
        <v>1887</v>
      </c>
      <c r="C956" s="54" t="s">
        <v>1888</v>
      </c>
      <c r="D956" s="257"/>
      <c r="E956" s="257"/>
      <c r="F956" s="56" t="str">
        <f t="shared" si="190"/>
        <v>-</v>
      </c>
    </row>
    <row r="957" spans="1:6" ht="24" x14ac:dyDescent="0.2">
      <c r="A957" s="57">
        <v>54452</v>
      </c>
      <c r="B957" s="91" t="s">
        <v>1889</v>
      </c>
      <c r="C957" s="54" t="s">
        <v>1890</v>
      </c>
      <c r="D957" s="257"/>
      <c r="E957" s="257"/>
      <c r="F957" s="56" t="str">
        <f t="shared" si="190"/>
        <v>-</v>
      </c>
    </row>
    <row r="958" spans="1:6" ht="24" x14ac:dyDescent="0.2">
      <c r="A958" s="57" t="s">
        <v>1891</v>
      </c>
      <c r="B958" s="91" t="s">
        <v>1892</v>
      </c>
      <c r="C958" s="54" t="s">
        <v>1891</v>
      </c>
      <c r="D958" s="257"/>
      <c r="E958" s="257"/>
      <c r="F958" s="56" t="str">
        <f t="shared" si="190"/>
        <v>-</v>
      </c>
    </row>
    <row r="959" spans="1:6" ht="24" x14ac:dyDescent="0.2">
      <c r="A959" s="57">
        <v>54461</v>
      </c>
      <c r="B959" s="91" t="s">
        <v>1893</v>
      </c>
      <c r="C959" s="54" t="s">
        <v>1894</v>
      </c>
      <c r="D959" s="257"/>
      <c r="E959" s="257"/>
      <c r="F959" s="56" t="str">
        <f t="shared" si="190"/>
        <v>-</v>
      </c>
    </row>
    <row r="960" spans="1:6" ht="24" x14ac:dyDescent="0.2">
      <c r="A960" s="57">
        <v>54462</v>
      </c>
      <c r="B960" s="91" t="s">
        <v>1895</v>
      </c>
      <c r="C960" s="54" t="s">
        <v>1896</v>
      </c>
      <c r="D960" s="257"/>
      <c r="E960" s="257"/>
      <c r="F960" s="56" t="str">
        <f t="shared" si="190"/>
        <v>-</v>
      </c>
    </row>
    <row r="961" spans="1:6" ht="12.75" customHeight="1" x14ac:dyDescent="0.2">
      <c r="A961" s="57" t="s">
        <v>1897</v>
      </c>
      <c r="B961" s="91" t="s">
        <v>1898</v>
      </c>
      <c r="C961" s="54" t="s">
        <v>1897</v>
      </c>
      <c r="D961" s="257"/>
      <c r="E961" s="257"/>
      <c r="F961" s="56" t="str">
        <f t="shared" si="190"/>
        <v>-</v>
      </c>
    </row>
    <row r="962" spans="1:6" ht="24" x14ac:dyDescent="0.2">
      <c r="A962" s="57">
        <v>54472</v>
      </c>
      <c r="B962" s="247" t="s">
        <v>1899</v>
      </c>
      <c r="C962" s="54" t="s">
        <v>1900</v>
      </c>
      <c r="D962" s="257"/>
      <c r="E962" s="257"/>
      <c r="F962" s="56" t="str">
        <f t="shared" si="190"/>
        <v>-</v>
      </c>
    </row>
    <row r="963" spans="1:6" ht="24" x14ac:dyDescent="0.2">
      <c r="A963" s="57">
        <v>54482</v>
      </c>
      <c r="B963" s="247" t="s">
        <v>1901</v>
      </c>
      <c r="C963" s="54" t="s">
        <v>1902</v>
      </c>
      <c r="D963" s="257"/>
      <c r="E963" s="257"/>
      <c r="F963" s="56" t="str">
        <f t="shared" si="190"/>
        <v>-</v>
      </c>
    </row>
    <row r="964" spans="1:6" ht="24" x14ac:dyDescent="0.2">
      <c r="A964" s="57" t="s">
        <v>1903</v>
      </c>
      <c r="B964" s="247" t="s">
        <v>1904</v>
      </c>
      <c r="C964" s="54" t="s">
        <v>1903</v>
      </c>
      <c r="D964" s="257"/>
      <c r="E964" s="257"/>
      <c r="F964" s="56" t="str">
        <f t="shared" si="190"/>
        <v>-</v>
      </c>
    </row>
    <row r="965" spans="1:6" ht="24" x14ac:dyDescent="0.2">
      <c r="A965" s="57">
        <v>54532</v>
      </c>
      <c r="B965" s="91" t="s">
        <v>1905</v>
      </c>
      <c r="C965" s="54" t="s">
        <v>1906</v>
      </c>
      <c r="D965" s="257"/>
      <c r="E965" s="257"/>
      <c r="F965" s="56" t="str">
        <f t="shared" si="190"/>
        <v>-</v>
      </c>
    </row>
    <row r="966" spans="1:6" ht="12.75" customHeight="1" x14ac:dyDescent="0.2">
      <c r="A966" s="57">
        <v>54542</v>
      </c>
      <c r="B966" s="91" t="s">
        <v>1907</v>
      </c>
      <c r="C966" s="54" t="s">
        <v>1908</v>
      </c>
      <c r="D966" s="257"/>
      <c r="E966" s="257"/>
      <c r="F966" s="56" t="str">
        <f t="shared" si="190"/>
        <v>-</v>
      </c>
    </row>
    <row r="967" spans="1:6" ht="24" x14ac:dyDescent="0.2">
      <c r="A967" s="57">
        <v>54552</v>
      </c>
      <c r="B967" s="91" t="s">
        <v>1909</v>
      </c>
      <c r="C967" s="54" t="s">
        <v>1910</v>
      </c>
      <c r="D967" s="257"/>
      <c r="E967" s="257"/>
      <c r="F967" s="56" t="str">
        <f t="shared" si="190"/>
        <v>-</v>
      </c>
    </row>
    <row r="968" spans="1:6" ht="12.75" customHeight="1" x14ac:dyDescent="0.2">
      <c r="A968" s="57">
        <v>54711</v>
      </c>
      <c r="B968" s="91" t="s">
        <v>1911</v>
      </c>
      <c r="C968" s="54" t="s">
        <v>1912</v>
      </c>
      <c r="D968" s="257"/>
      <c r="E968" s="257"/>
      <c r="F968" s="56" t="str">
        <f t="shared" si="190"/>
        <v>-</v>
      </c>
    </row>
    <row r="969" spans="1:6" ht="12.75" customHeight="1" x14ac:dyDescent="0.2">
      <c r="A969" s="57">
        <v>54712</v>
      </c>
      <c r="B969" s="91" t="s">
        <v>1913</v>
      </c>
      <c r="C969" s="54" t="s">
        <v>1914</v>
      </c>
      <c r="D969" s="257"/>
      <c r="E969" s="257"/>
      <c r="F969" s="56" t="str">
        <f t="shared" si="190"/>
        <v>-</v>
      </c>
    </row>
    <row r="970" spans="1:6" ht="12.75" customHeight="1" x14ac:dyDescent="0.2">
      <c r="A970" s="57">
        <v>54721</v>
      </c>
      <c r="B970" s="91" t="s">
        <v>1915</v>
      </c>
      <c r="C970" s="54" t="s">
        <v>1916</v>
      </c>
      <c r="D970" s="257"/>
      <c r="E970" s="257"/>
      <c r="F970" s="56" t="str">
        <f t="shared" si="190"/>
        <v>-</v>
      </c>
    </row>
    <row r="971" spans="1:6" ht="12.75" customHeight="1" x14ac:dyDescent="0.2">
      <c r="A971" s="57">
        <v>54722</v>
      </c>
      <c r="B971" s="91" t="s">
        <v>1917</v>
      </c>
      <c r="C971" s="54" t="s">
        <v>1918</v>
      </c>
      <c r="D971" s="257"/>
      <c r="E971" s="257"/>
      <c r="F971" s="56" t="str">
        <f t="shared" si="190"/>
        <v>-</v>
      </c>
    </row>
    <row r="972" spans="1:6" ht="12.75" customHeight="1" x14ac:dyDescent="0.2">
      <c r="A972" s="57">
        <v>54731</v>
      </c>
      <c r="B972" s="91" t="s">
        <v>1919</v>
      </c>
      <c r="C972" s="54" t="s">
        <v>1920</v>
      </c>
      <c r="D972" s="257"/>
      <c r="E972" s="257"/>
      <c r="F972" s="56" t="str">
        <f t="shared" si="190"/>
        <v>-</v>
      </c>
    </row>
    <row r="973" spans="1:6" ht="12.75" customHeight="1" x14ac:dyDescent="0.2">
      <c r="A973" s="57">
        <v>54732</v>
      </c>
      <c r="B973" s="91" t="s">
        <v>1921</v>
      </c>
      <c r="C973" s="54" t="s">
        <v>1922</v>
      </c>
      <c r="D973" s="257"/>
      <c r="E973" s="257"/>
      <c r="F973" s="56" t="str">
        <f t="shared" si="190"/>
        <v>-</v>
      </c>
    </row>
    <row r="974" spans="1:6" ht="12.75" customHeight="1" x14ac:dyDescent="0.2">
      <c r="A974" s="57">
        <v>54741</v>
      </c>
      <c r="B974" s="91" t="s">
        <v>1923</v>
      </c>
      <c r="C974" s="54" t="s">
        <v>1924</v>
      </c>
      <c r="D974" s="257"/>
      <c r="E974" s="257"/>
      <c r="F974" s="56" t="str">
        <f t="shared" si="190"/>
        <v>-</v>
      </c>
    </row>
    <row r="975" spans="1:6" ht="12.75" customHeight="1" x14ac:dyDescent="0.2">
      <c r="A975" s="57">
        <v>54742</v>
      </c>
      <c r="B975" s="91" t="s">
        <v>1925</v>
      </c>
      <c r="C975" s="54" t="s">
        <v>1926</v>
      </c>
      <c r="D975" s="257"/>
      <c r="E975" s="257"/>
      <c r="F975" s="56" t="str">
        <f t="shared" si="190"/>
        <v>-</v>
      </c>
    </row>
    <row r="976" spans="1:6" ht="24" x14ac:dyDescent="0.2">
      <c r="A976" s="57">
        <v>54751</v>
      </c>
      <c r="B976" s="91" t="s">
        <v>1927</v>
      </c>
      <c r="C976" s="54" t="s">
        <v>1928</v>
      </c>
      <c r="D976" s="257"/>
      <c r="E976" s="257"/>
      <c r="F976" s="56" t="str">
        <f t="shared" si="190"/>
        <v>-</v>
      </c>
    </row>
    <row r="977" spans="1:6" ht="24" x14ac:dyDescent="0.2">
      <c r="A977" s="57">
        <v>54752</v>
      </c>
      <c r="B977" s="91" t="s">
        <v>1929</v>
      </c>
      <c r="C977" s="54" t="s">
        <v>1930</v>
      </c>
      <c r="D977" s="257"/>
      <c r="E977" s="257"/>
      <c r="F977" s="56" t="str">
        <f t="shared" si="190"/>
        <v>-</v>
      </c>
    </row>
    <row r="978" spans="1:6" ht="24" x14ac:dyDescent="0.2">
      <c r="A978" s="57">
        <v>54761</v>
      </c>
      <c r="B978" s="91" t="s">
        <v>1931</v>
      </c>
      <c r="C978" s="54" t="s">
        <v>1932</v>
      </c>
      <c r="D978" s="257"/>
      <c r="E978" s="257"/>
      <c r="F978" s="56" t="str">
        <f t="shared" si="190"/>
        <v>-</v>
      </c>
    </row>
    <row r="979" spans="1:6" ht="24" x14ac:dyDescent="0.2">
      <c r="A979" s="57">
        <v>54762</v>
      </c>
      <c r="B979" s="91" t="s">
        <v>1933</v>
      </c>
      <c r="C979" s="54" t="s">
        <v>1934</v>
      </c>
      <c r="D979" s="257"/>
      <c r="E979" s="257"/>
      <c r="F979" s="56" t="str">
        <f t="shared" si="190"/>
        <v>-</v>
      </c>
    </row>
    <row r="980" spans="1:6" ht="24" x14ac:dyDescent="0.2">
      <c r="A980" s="57">
        <v>54771</v>
      </c>
      <c r="B980" s="91" t="s">
        <v>1935</v>
      </c>
      <c r="C980" s="54" t="s">
        <v>1936</v>
      </c>
      <c r="D980" s="257"/>
      <c r="E980" s="257"/>
      <c r="F980" s="56" t="str">
        <f t="shared" ref="F980:F982" si="191">IF(D980&lt;&gt;0,IF(E980/D980&gt;=100,"&gt;&gt;100",E980/D980*100),"-")</f>
        <v>-</v>
      </c>
    </row>
    <row r="981" spans="1:6" ht="24" x14ac:dyDescent="0.2">
      <c r="A981" s="57">
        <v>54772</v>
      </c>
      <c r="B981" s="91" t="s">
        <v>1937</v>
      </c>
      <c r="C981" s="54" t="s">
        <v>1938</v>
      </c>
      <c r="D981" s="257"/>
      <c r="E981" s="257"/>
      <c r="F981" s="56" t="str">
        <f t="shared" si="191"/>
        <v>-</v>
      </c>
    </row>
    <row r="982" spans="1:6" ht="24" x14ac:dyDescent="0.2">
      <c r="A982" s="60">
        <v>55312</v>
      </c>
      <c r="B982" s="248" t="s">
        <v>1939</v>
      </c>
      <c r="C982" s="61" t="s">
        <v>1940</v>
      </c>
      <c r="D982" s="258"/>
      <c r="E982" s="258"/>
      <c r="F982" s="62" t="str">
        <f t="shared" si="191"/>
        <v>-</v>
      </c>
    </row>
    <row r="983" spans="1:6" ht="20.100000000000001" customHeight="1" x14ac:dyDescent="0.2">
      <c r="A983" s="364" t="s">
        <v>1941</v>
      </c>
      <c r="B983" s="365"/>
      <c r="C983" s="71"/>
      <c r="D983" s="79"/>
      <c r="E983" s="79"/>
      <c r="F983" s="80"/>
    </row>
    <row r="984" spans="1:6" ht="39" customHeight="1" x14ac:dyDescent="0.2">
      <c r="A984" s="214" t="s">
        <v>1942</v>
      </c>
      <c r="B984" s="210" t="s">
        <v>40</v>
      </c>
      <c r="C984" s="234" t="s">
        <v>41</v>
      </c>
      <c r="D984" s="72" t="s">
        <v>1943</v>
      </c>
      <c r="E984" s="73" t="s">
        <v>1944</v>
      </c>
      <c r="F984" s="70" t="s">
        <v>51</v>
      </c>
    </row>
    <row r="985" spans="1:6" ht="36" x14ac:dyDescent="0.2">
      <c r="A985" s="74" t="s">
        <v>1945</v>
      </c>
      <c r="B985" s="204" t="s">
        <v>1946</v>
      </c>
      <c r="C985" s="75" t="s">
        <v>1947</v>
      </c>
      <c r="D985" s="259"/>
      <c r="E985" s="259"/>
      <c r="F985" s="68" t="str">
        <f t="shared" ref="F985:F992" si="192">IF(D985&lt;&gt;0,IF(E985/D985&gt;=100,"&gt;&gt;100",E985/D985*100),"-")</f>
        <v>-</v>
      </c>
    </row>
    <row r="986" spans="1:6" ht="24" x14ac:dyDescent="0.2">
      <c r="A986" s="57" t="s">
        <v>1948</v>
      </c>
      <c r="B986" s="91" t="s">
        <v>1949</v>
      </c>
      <c r="C986" s="54" t="s">
        <v>1948</v>
      </c>
      <c r="D986" s="260"/>
      <c r="E986" s="260"/>
      <c r="F986" s="56" t="str">
        <f t="shared" si="192"/>
        <v>-</v>
      </c>
    </row>
    <row r="987" spans="1:6" ht="24" x14ac:dyDescent="0.2">
      <c r="A987" s="57" t="s">
        <v>1950</v>
      </c>
      <c r="B987" s="91" t="s">
        <v>1951</v>
      </c>
      <c r="C987" s="54" t="s">
        <v>1950</v>
      </c>
      <c r="D987" s="260"/>
      <c r="E987" s="260"/>
      <c r="F987" s="56" t="str">
        <f t="shared" si="192"/>
        <v>-</v>
      </c>
    </row>
    <row r="988" spans="1:6" ht="24" x14ac:dyDescent="0.2">
      <c r="A988" s="57">
        <v>26454</v>
      </c>
      <c r="B988" s="91" t="s">
        <v>1952</v>
      </c>
      <c r="C988" s="54" t="s">
        <v>1953</v>
      </c>
      <c r="D988" s="260"/>
      <c r="E988" s="260"/>
      <c r="F988" s="56" t="str">
        <f t="shared" si="192"/>
        <v>-</v>
      </c>
    </row>
    <row r="989" spans="1:6" ht="12.75" customHeight="1" x14ac:dyDescent="0.2">
      <c r="A989" s="57" t="s">
        <v>1954</v>
      </c>
      <c r="B989" s="91" t="s">
        <v>1955</v>
      </c>
      <c r="C989" s="54" t="s">
        <v>1954</v>
      </c>
      <c r="D989" s="260"/>
      <c r="E989" s="260"/>
      <c r="F989" s="56" t="str">
        <f t="shared" si="192"/>
        <v>-</v>
      </c>
    </row>
    <row r="990" spans="1:6" ht="36" x14ac:dyDescent="0.2">
      <c r="A990" s="57" t="s">
        <v>1956</v>
      </c>
      <c r="B990" s="91" t="s">
        <v>1957</v>
      </c>
      <c r="C990" s="54" t="s">
        <v>1958</v>
      </c>
      <c r="D990" s="260"/>
      <c r="E990" s="260"/>
      <c r="F990" s="56" t="str">
        <f t="shared" si="192"/>
        <v>-</v>
      </c>
    </row>
    <row r="991" spans="1:6" ht="12.75" customHeight="1" x14ac:dyDescent="0.2">
      <c r="A991" s="57" t="s">
        <v>1959</v>
      </c>
      <c r="B991" s="91" t="s">
        <v>1960</v>
      </c>
      <c r="C991" s="54" t="s">
        <v>1959</v>
      </c>
      <c r="D991" s="260"/>
      <c r="E991" s="260"/>
      <c r="F991" s="56" t="str">
        <f t="shared" si="192"/>
        <v>-</v>
      </c>
    </row>
    <row r="992" spans="1:6" ht="24" x14ac:dyDescent="0.2">
      <c r="A992" s="60">
        <v>26534</v>
      </c>
      <c r="B992" s="248" t="s">
        <v>1961</v>
      </c>
      <c r="C992" s="61" t="s">
        <v>1962</v>
      </c>
      <c r="D992" s="261"/>
      <c r="E992" s="261"/>
      <c r="F992" s="62" t="str">
        <f t="shared" si="192"/>
        <v>-</v>
      </c>
    </row>
    <row r="993" spans="1:6" ht="15" customHeight="1" x14ac:dyDescent="0.2">
      <c r="A993" s="202"/>
      <c r="B993" s="225"/>
      <c r="C993" s="235"/>
      <c r="D993" s="77"/>
      <c r="E993" s="77"/>
      <c r="F993" s="77"/>
    </row>
    <row r="994" spans="1:6" ht="15" customHeight="1" x14ac:dyDescent="0.2">
      <c r="A994" s="202"/>
      <c r="B994" s="225"/>
      <c r="C994" s="235"/>
      <c r="D994" s="362"/>
      <c r="E994" s="363"/>
      <c r="F994" s="77"/>
    </row>
    <row r="995" spans="1:6" ht="15" customHeight="1" x14ac:dyDescent="0.2">
      <c r="A995" s="202"/>
      <c r="B995" s="225"/>
      <c r="C995" s="235"/>
      <c r="D995" s="362"/>
      <c r="E995" s="363"/>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x14ac:dyDescent="0.2">
      <c r="A1" s="314"/>
      <c r="B1" s="315"/>
      <c r="C1" s="314"/>
      <c r="D1" s="316"/>
      <c r="E1" s="316"/>
      <c r="F1" s="316"/>
    </row>
    <row r="2" spans="1:25" ht="50.1" customHeight="1" x14ac:dyDescent="0.25">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x14ac:dyDescent="0.2">
      <c r="A3" s="317" t="s">
        <v>48</v>
      </c>
      <c r="B3" s="318" t="s">
        <v>40</v>
      </c>
      <c r="C3" s="319" t="s">
        <v>41</v>
      </c>
      <c r="D3" s="320" t="s">
        <v>1963</v>
      </c>
      <c r="E3" s="318" t="s">
        <v>1964</v>
      </c>
      <c r="F3" s="321" t="s">
        <v>51</v>
      </c>
    </row>
    <row r="4" spans="1:25" s="238" customFormat="1" ht="12" customHeight="1" x14ac:dyDescent="0.2">
      <c r="A4" s="303">
        <v>1</v>
      </c>
      <c r="B4" s="304">
        <v>2</v>
      </c>
      <c r="C4" s="305" t="s">
        <v>52</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
      <c r="A5" s="373" t="s">
        <v>1965</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1966</v>
      </c>
      <c r="C6" s="243" t="s">
        <v>1967</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1968</v>
      </c>
      <c r="C7" s="99" t="s">
        <v>1969</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1970</v>
      </c>
      <c r="B8" s="93" t="s">
        <v>1971</v>
      </c>
      <c r="C8" s="99" t="s">
        <v>1970</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1972</v>
      </c>
      <c r="B9" s="93" t="s">
        <v>1973</v>
      </c>
      <c r="C9" s="99" t="s">
        <v>1972</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1974</v>
      </c>
      <c r="B10" s="93" t="s">
        <v>1975</v>
      </c>
      <c r="C10" s="99" t="s">
        <v>1974</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1976</v>
      </c>
      <c r="B11" s="93" t="s">
        <v>1977</v>
      </c>
      <c r="C11" s="99" t="s">
        <v>1976</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x14ac:dyDescent="0.2">
      <c r="A12" s="98" t="s">
        <v>1978</v>
      </c>
      <c r="B12" s="93" t="s">
        <v>1979</v>
      </c>
      <c r="C12" s="99" t="s">
        <v>1978</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1980</v>
      </c>
      <c r="B13" s="93" t="s">
        <v>1981</v>
      </c>
      <c r="C13" s="99" t="s">
        <v>1980</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1982</v>
      </c>
      <c r="B14" s="93" t="s">
        <v>661</v>
      </c>
      <c r="C14" s="99" t="s">
        <v>1982</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1983</v>
      </c>
      <c r="B15" s="93" t="s">
        <v>663</v>
      </c>
      <c r="C15" s="99" t="s">
        <v>1983</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1984</v>
      </c>
      <c r="B16" s="93" t="s">
        <v>665</v>
      </c>
      <c r="C16" s="99" t="s">
        <v>1984</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1985</v>
      </c>
      <c r="B17" s="93" t="s">
        <v>667</v>
      </c>
      <c r="C17" s="99" t="s">
        <v>1985</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1986</v>
      </c>
      <c r="B18" s="93" t="s">
        <v>1987</v>
      </c>
      <c r="C18" s="99" t="s">
        <v>1986</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1988</v>
      </c>
      <c r="B19" s="93" t="s">
        <v>1989</v>
      </c>
      <c r="C19" s="99" t="s">
        <v>1988</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1990</v>
      </c>
      <c r="B20" s="93" t="s">
        <v>671</v>
      </c>
      <c r="C20" s="99" t="s">
        <v>1990</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1991</v>
      </c>
      <c r="B21" s="93" t="s">
        <v>764</v>
      </c>
      <c r="C21" s="99" t="s">
        <v>1991</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1992</v>
      </c>
      <c r="B22" s="93" t="s">
        <v>675</v>
      </c>
      <c r="C22" s="99" t="s">
        <v>1992</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1993</v>
      </c>
      <c r="B23" s="93" t="s">
        <v>677</v>
      </c>
      <c r="C23" s="99" t="s">
        <v>1993</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1994</v>
      </c>
      <c r="B24" s="93" t="s">
        <v>1995</v>
      </c>
      <c r="C24" s="99" t="s">
        <v>1994</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1996</v>
      </c>
      <c r="B25" s="93" t="s">
        <v>681</v>
      </c>
      <c r="C25" s="99" t="s">
        <v>1996</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1997</v>
      </c>
      <c r="B26" s="93" t="s">
        <v>683</v>
      </c>
      <c r="C26" s="99" t="s">
        <v>1997</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1998</v>
      </c>
      <c r="B27" s="93" t="s">
        <v>686</v>
      </c>
      <c r="C27" s="99" t="s">
        <v>1998</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1999</v>
      </c>
      <c r="B28" s="93" t="s">
        <v>2000</v>
      </c>
      <c r="C28" s="99" t="s">
        <v>1999</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2001</v>
      </c>
      <c r="B29" s="93" t="s">
        <v>2002</v>
      </c>
      <c r="C29" s="99" t="s">
        <v>2001</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2003</v>
      </c>
      <c r="B30" s="93" t="s">
        <v>689</v>
      </c>
      <c r="C30" s="99" t="s">
        <v>2003</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2004</v>
      </c>
      <c r="B31" s="93" t="s">
        <v>2005</v>
      </c>
      <c r="C31" s="99" t="s">
        <v>2004</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2006</v>
      </c>
      <c r="B32" s="93" t="s">
        <v>693</v>
      </c>
      <c r="C32" s="99" t="s">
        <v>2006</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2007</v>
      </c>
      <c r="B33" s="93" t="s">
        <v>695</v>
      </c>
      <c r="C33" s="99" t="s">
        <v>2007</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2008</v>
      </c>
      <c r="B34" s="93" t="s">
        <v>2009</v>
      </c>
      <c r="C34" s="99" t="s">
        <v>2008</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x14ac:dyDescent="0.2">
      <c r="A35" s="101" t="s">
        <v>2010</v>
      </c>
      <c r="B35" s="93" t="s">
        <v>2011</v>
      </c>
      <c r="C35" s="99" t="s">
        <v>2010</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2012</v>
      </c>
      <c r="B36" s="93" t="s">
        <v>780</v>
      </c>
      <c r="C36" s="99" t="s">
        <v>2012</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2013</v>
      </c>
      <c r="B37" s="93" t="s">
        <v>701</v>
      </c>
      <c r="C37" s="99" t="s">
        <v>2013</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2014</v>
      </c>
      <c r="B38" s="93" t="s">
        <v>703</v>
      </c>
      <c r="C38" s="99" t="s">
        <v>2014</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2015</v>
      </c>
      <c r="B39" s="93" t="s">
        <v>705</v>
      </c>
      <c r="C39" s="99" t="s">
        <v>2015</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2016</v>
      </c>
      <c r="B40" s="93" t="s">
        <v>2017</v>
      </c>
      <c r="C40" s="99" t="s">
        <v>2016</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2018</v>
      </c>
      <c r="B41" s="93" t="s">
        <v>2019</v>
      </c>
      <c r="C41" s="99" t="s">
        <v>2018</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2020</v>
      </c>
      <c r="B42" s="93" t="s">
        <v>709</v>
      </c>
      <c r="C42" s="99" t="s">
        <v>2020</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2021</v>
      </c>
      <c r="B43" s="93" t="s">
        <v>711</v>
      </c>
      <c r="C43" s="99" t="s">
        <v>2021</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2022</v>
      </c>
      <c r="B44" s="93" t="s">
        <v>2023</v>
      </c>
      <c r="C44" s="99" t="s">
        <v>2022</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2024</v>
      </c>
      <c r="B45" s="93" t="s">
        <v>2025</v>
      </c>
      <c r="C45" s="99" t="s">
        <v>2024</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2026</v>
      </c>
      <c r="B46" s="93" t="s">
        <v>715</v>
      </c>
      <c r="C46" s="99" t="s">
        <v>2026</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2027</v>
      </c>
      <c r="B47" s="93" t="s">
        <v>2028</v>
      </c>
      <c r="C47" s="99" t="s">
        <v>2027</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2029</v>
      </c>
      <c r="B48" s="93" t="s">
        <v>719</v>
      </c>
      <c r="C48" s="99" t="s">
        <v>2029</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2030</v>
      </c>
      <c r="B49" s="93" t="s">
        <v>721</v>
      </c>
      <c r="C49" s="99" t="s">
        <v>2030</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2031</v>
      </c>
      <c r="B50" s="93" t="s">
        <v>2032</v>
      </c>
      <c r="C50" s="99" t="s">
        <v>2031</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2033</v>
      </c>
      <c r="B51" s="93" t="s">
        <v>2034</v>
      </c>
      <c r="C51" s="99" t="s">
        <v>2033</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2035</v>
      </c>
      <c r="B52" s="93" t="s">
        <v>2036</v>
      </c>
      <c r="C52" s="99" t="s">
        <v>2035</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2037</v>
      </c>
      <c r="B53" s="93" t="s">
        <v>2038</v>
      </c>
      <c r="C53" s="99" t="s">
        <v>2037</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2039</v>
      </c>
      <c r="B54" s="93" t="s">
        <v>2040</v>
      </c>
      <c r="C54" s="99" t="s">
        <v>2039</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2041</v>
      </c>
      <c r="B55" s="93" t="s">
        <v>2042</v>
      </c>
      <c r="C55" s="99" t="s">
        <v>2041</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2043</v>
      </c>
      <c r="B56" s="93" t="s">
        <v>2044</v>
      </c>
      <c r="C56" s="99" t="s">
        <v>2043</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2045</v>
      </c>
      <c r="B57" s="93" t="s">
        <v>2046</v>
      </c>
      <c r="C57" s="99" t="s">
        <v>2045</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2047</v>
      </c>
      <c r="B58" s="93" t="s">
        <v>2048</v>
      </c>
      <c r="C58" s="99" t="s">
        <v>2047</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2049</v>
      </c>
      <c r="B59" s="93" t="s">
        <v>2050</v>
      </c>
      <c r="C59" s="99" t="s">
        <v>2049</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2051</v>
      </c>
      <c r="B60" s="93" t="s">
        <v>2052</v>
      </c>
      <c r="C60" s="99" t="s">
        <v>2051</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2053</v>
      </c>
      <c r="B61" s="93" t="s">
        <v>2054</v>
      </c>
      <c r="C61" s="99" t="s">
        <v>2053</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2055</v>
      </c>
      <c r="B62" s="93" t="s">
        <v>2056</v>
      </c>
      <c r="C62" s="99" t="s">
        <v>2055</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2057</v>
      </c>
      <c r="B63" s="93" t="s">
        <v>2058</v>
      </c>
      <c r="C63" s="99" t="s">
        <v>2057</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2059</v>
      </c>
      <c r="B64" s="93" t="s">
        <v>2060</v>
      </c>
      <c r="C64" s="99" t="s">
        <v>2059</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2061</v>
      </c>
      <c r="B65" s="93" t="s">
        <v>2062</v>
      </c>
      <c r="C65" s="99" t="s">
        <v>2061</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2063</v>
      </c>
      <c r="B66" s="93" t="s">
        <v>2064</v>
      </c>
      <c r="C66" s="99" t="s">
        <v>2063</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2065</v>
      </c>
      <c r="B67" s="93" t="s">
        <v>2066</v>
      </c>
      <c r="C67" s="99" t="s">
        <v>2065</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2067</v>
      </c>
      <c r="B68" s="93" t="s">
        <v>2068</v>
      </c>
      <c r="C68" s="99" t="s">
        <v>2067</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2069</v>
      </c>
      <c r="B69" s="93" t="s">
        <v>2070</v>
      </c>
      <c r="C69" s="99" t="s">
        <v>2069</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2071</v>
      </c>
      <c r="B70" s="93" t="s">
        <v>2072</v>
      </c>
      <c r="C70" s="99" t="s">
        <v>2071</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2073</v>
      </c>
      <c r="B71" s="93" t="s">
        <v>2074</v>
      </c>
      <c r="C71" s="99" t="s">
        <v>2073</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2075</v>
      </c>
      <c r="B72" s="93" t="s">
        <v>2076</v>
      </c>
      <c r="C72" s="99" t="s">
        <v>2075</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2077</v>
      </c>
      <c r="B73" s="93" t="s">
        <v>2078</v>
      </c>
      <c r="C73" s="99" t="s">
        <v>2077</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2079</v>
      </c>
      <c r="B74" s="93" t="s">
        <v>2080</v>
      </c>
      <c r="C74" s="99" t="s">
        <v>2079</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2081</v>
      </c>
      <c r="B75" s="93" t="s">
        <v>2082</v>
      </c>
      <c r="C75" s="99" t="s">
        <v>2081</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2083</v>
      </c>
      <c r="B76" s="93" t="s">
        <v>2084</v>
      </c>
      <c r="C76" s="99" t="s">
        <v>2083</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2085</v>
      </c>
      <c r="B77" s="93" t="s">
        <v>2086</v>
      </c>
      <c r="C77" s="99" t="s">
        <v>2085</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x14ac:dyDescent="0.2">
      <c r="A78" s="98" t="s">
        <v>2087</v>
      </c>
      <c r="B78" s="93" t="s">
        <v>2088</v>
      </c>
      <c r="C78" s="99" t="s">
        <v>2087</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2089</v>
      </c>
      <c r="B79" s="93" t="s">
        <v>2090</v>
      </c>
      <c r="C79" s="99" t="s">
        <v>2089</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2091</v>
      </c>
      <c r="B80" s="93" t="s">
        <v>2092</v>
      </c>
      <c r="C80" s="99" t="s">
        <v>2091</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2093</v>
      </c>
      <c r="B81" s="93" t="s">
        <v>2094</v>
      </c>
      <c r="C81" s="99" t="s">
        <v>2093</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2095</v>
      </c>
      <c r="B82" s="93" t="s">
        <v>2096</v>
      </c>
      <c r="C82" s="99" t="s">
        <v>2095</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2097</v>
      </c>
      <c r="B83" s="93" t="s">
        <v>2098</v>
      </c>
      <c r="C83" s="99" t="s">
        <v>2097</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2099</v>
      </c>
      <c r="B84" s="93" t="s">
        <v>2100</v>
      </c>
      <c r="C84" s="99" t="s">
        <v>2099</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x14ac:dyDescent="0.2">
      <c r="A85" s="98" t="s">
        <v>2101</v>
      </c>
      <c r="B85" s="93" t="s">
        <v>2102</v>
      </c>
      <c r="C85" s="99" t="s">
        <v>2101</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2103</v>
      </c>
      <c r="B86" s="93" t="s">
        <v>2104</v>
      </c>
      <c r="C86" s="99" t="s">
        <v>2103</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2105</v>
      </c>
      <c r="B87" s="92" t="s">
        <v>2106</v>
      </c>
      <c r="C87" s="99" t="s">
        <v>2105</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x14ac:dyDescent="0.2">
      <c r="A88" s="98"/>
      <c r="B88" s="93" t="s">
        <v>2107</v>
      </c>
      <c r="C88" s="99" t="s">
        <v>2108</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2109</v>
      </c>
      <c r="B89" s="93" t="s">
        <v>2110</v>
      </c>
      <c r="C89" s="99" t="s">
        <v>2109</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2111</v>
      </c>
      <c r="B90" s="93" t="s">
        <v>2112</v>
      </c>
      <c r="C90" s="99" t="s">
        <v>2111</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2113</v>
      </c>
      <c r="B91" s="93" t="s">
        <v>2114</v>
      </c>
      <c r="C91" s="99" t="s">
        <v>2113</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2115</v>
      </c>
      <c r="B92" s="93" t="s">
        <v>2116</v>
      </c>
      <c r="C92" s="99" t="s">
        <v>2115</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2117</v>
      </c>
      <c r="B93" s="93" t="s">
        <v>2118</v>
      </c>
      <c r="C93" s="99" t="s">
        <v>2117</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2119</v>
      </c>
      <c r="B94" s="93" t="s">
        <v>2120</v>
      </c>
      <c r="C94" s="99" t="s">
        <v>2119</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2121</v>
      </c>
      <c r="B95" s="93" t="s">
        <v>2122</v>
      </c>
      <c r="C95" s="99" t="s">
        <v>2121</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2123</v>
      </c>
      <c r="B96" s="93" t="s">
        <v>2124</v>
      </c>
      <c r="C96" s="99" t="s">
        <v>2123</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2125</v>
      </c>
      <c r="B97" s="93" t="s">
        <v>2126</v>
      </c>
      <c r="C97" s="99" t="s">
        <v>2125</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2127</v>
      </c>
      <c r="B98" s="93" t="s">
        <v>2128</v>
      </c>
      <c r="C98" s="99" t="s">
        <v>2127</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2129</v>
      </c>
      <c r="B99" s="93" t="s">
        <v>2130</v>
      </c>
      <c r="C99" s="99" t="s">
        <v>2129</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2131</v>
      </c>
      <c r="B100" s="93" t="s">
        <v>2132</v>
      </c>
      <c r="C100" s="99" t="s">
        <v>2131</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2133</v>
      </c>
      <c r="B101" s="93" t="s">
        <v>2134</v>
      </c>
      <c r="C101" s="99" t="s">
        <v>2133</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2135</v>
      </c>
      <c r="B102" s="93" t="s">
        <v>2136</v>
      </c>
      <c r="C102" s="99" t="s">
        <v>2135</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2137</v>
      </c>
      <c r="B103" s="93" t="s">
        <v>2138</v>
      </c>
      <c r="C103" s="99" t="s">
        <v>2137</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2139</v>
      </c>
      <c r="B104" s="93" t="s">
        <v>2140</v>
      </c>
      <c r="C104" s="99" t="s">
        <v>2139</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x14ac:dyDescent="0.2">
      <c r="A105" s="98" t="s">
        <v>2141</v>
      </c>
      <c r="B105" s="93" t="s">
        <v>2142</v>
      </c>
      <c r="C105" s="99" t="s">
        <v>2141</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x14ac:dyDescent="0.2">
      <c r="A106" s="98"/>
      <c r="B106" s="93" t="s">
        <v>2143</v>
      </c>
      <c r="C106" s="99" t="s">
        <v>2144</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2145</v>
      </c>
      <c r="B107" s="93" t="s">
        <v>2146</v>
      </c>
      <c r="C107" s="99" t="s">
        <v>2145</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2147</v>
      </c>
      <c r="B108" s="93" t="s">
        <v>2148</v>
      </c>
      <c r="C108" s="99" t="s">
        <v>2147</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2149</v>
      </c>
      <c r="B109" s="93" t="s">
        <v>2150</v>
      </c>
      <c r="C109" s="99" t="s">
        <v>2149</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2151</v>
      </c>
      <c r="B110" s="93" t="s">
        <v>2152</v>
      </c>
      <c r="C110" s="99" t="s">
        <v>2151</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2153</v>
      </c>
      <c r="B111" s="93" t="s">
        <v>2154</v>
      </c>
      <c r="C111" s="99" t="s">
        <v>2153</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2155</v>
      </c>
      <c r="B112" s="93" t="s">
        <v>2156</v>
      </c>
      <c r="C112" s="99" t="s">
        <v>2155</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2157</v>
      </c>
      <c r="B113" s="93" t="s">
        <v>2158</v>
      </c>
      <c r="C113" s="99" t="s">
        <v>2157</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2159</v>
      </c>
      <c r="B114" s="93" t="s">
        <v>2160</v>
      </c>
      <c r="C114" s="99" t="s">
        <v>2159</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2161</v>
      </c>
      <c r="B115" s="93" t="s">
        <v>2162</v>
      </c>
      <c r="C115" s="99" t="s">
        <v>2161</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2163</v>
      </c>
      <c r="B116" s="93" t="s">
        <v>2164</v>
      </c>
      <c r="C116" s="99" t="s">
        <v>2163</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2165</v>
      </c>
      <c r="B117" s="93" t="s">
        <v>2166</v>
      </c>
      <c r="C117" s="99" t="s">
        <v>2165</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2167</v>
      </c>
      <c r="B118" s="93" t="s">
        <v>2168</v>
      </c>
      <c r="C118" s="99" t="s">
        <v>2167</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2169</v>
      </c>
      <c r="C119" s="99" t="s">
        <v>2170</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2171</v>
      </c>
      <c r="B120" s="93" t="s">
        <v>2172</v>
      </c>
      <c r="C120" s="99" t="s">
        <v>2171</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2173</v>
      </c>
      <c r="B121" s="93" t="s">
        <v>2174</v>
      </c>
      <c r="C121" s="99" t="s">
        <v>2173</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2175</v>
      </c>
      <c r="B122" s="93" t="s">
        <v>2176</v>
      </c>
      <c r="C122" s="99" t="s">
        <v>2175</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2177</v>
      </c>
      <c r="B123" s="93" t="s">
        <v>2178</v>
      </c>
      <c r="C123" s="99" t="s">
        <v>2177</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2179</v>
      </c>
      <c r="B124" s="93" t="s">
        <v>2180</v>
      </c>
      <c r="C124" s="99" t="s">
        <v>2179</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2181</v>
      </c>
      <c r="B125" s="93" t="s">
        <v>2182</v>
      </c>
      <c r="C125" s="99" t="s">
        <v>2181</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2183</v>
      </c>
      <c r="C126" s="99" t="s">
        <v>2184</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2185</v>
      </c>
      <c r="B127" s="93" t="s">
        <v>2172</v>
      </c>
      <c r="C127" s="99" t="s">
        <v>2185</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2186</v>
      </c>
      <c r="B128" s="93" t="s">
        <v>2174</v>
      </c>
      <c r="C128" s="99" t="s">
        <v>2186</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2187</v>
      </c>
      <c r="B129" s="93" t="s">
        <v>2176</v>
      </c>
      <c r="C129" s="99" t="s">
        <v>2187</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2188</v>
      </c>
      <c r="B130" s="93" t="s">
        <v>2178</v>
      </c>
      <c r="C130" s="99" t="s">
        <v>2188</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2189</v>
      </c>
      <c r="B131" s="93" t="s">
        <v>2180</v>
      </c>
      <c r="C131" s="99" t="s">
        <v>2189</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2190</v>
      </c>
      <c r="B132" s="93" t="s">
        <v>2182</v>
      </c>
      <c r="C132" s="99" t="s">
        <v>2190</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2191</v>
      </c>
      <c r="B133" s="93" t="s">
        <v>2192</v>
      </c>
      <c r="C133" s="99" t="s">
        <v>2191</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2193</v>
      </c>
      <c r="B134" s="93" t="s">
        <v>2194</v>
      </c>
      <c r="C134" s="99" t="s">
        <v>2193</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x14ac:dyDescent="0.2">
      <c r="A135" s="98"/>
      <c r="B135" s="93" t="s">
        <v>2195</v>
      </c>
      <c r="C135" s="99" t="s">
        <v>2196</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2197</v>
      </c>
      <c r="B136" s="93" t="s">
        <v>951</v>
      </c>
      <c r="C136" s="99" t="s">
        <v>2197</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2198</v>
      </c>
      <c r="B137" s="93" t="s">
        <v>953</v>
      </c>
      <c r="C137" s="99" t="s">
        <v>2198</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2199</v>
      </c>
      <c r="B138" s="93" t="s">
        <v>955</v>
      </c>
      <c r="C138" s="99" t="s">
        <v>2199</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2200</v>
      </c>
      <c r="B139" s="93" t="s">
        <v>1167</v>
      </c>
      <c r="C139" s="99" t="s">
        <v>2200</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x14ac:dyDescent="0.2">
      <c r="A140" s="98" t="s">
        <v>2201</v>
      </c>
      <c r="B140" s="246" t="s">
        <v>1171</v>
      </c>
      <c r="C140" s="99" t="s">
        <v>2201</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2202</v>
      </c>
      <c r="B141" s="93" t="s">
        <v>1177</v>
      </c>
      <c r="C141" s="99" t="s">
        <v>2202</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2203</v>
      </c>
      <c r="C142" s="99" t="s">
        <v>2204</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2205</v>
      </c>
      <c r="B143" s="93" t="s">
        <v>1173</v>
      </c>
      <c r="C143" s="99" t="s">
        <v>2205</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2206</v>
      </c>
      <c r="B144" s="93" t="s">
        <v>969</v>
      </c>
      <c r="C144" s="99" t="s">
        <v>2206</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2207</v>
      </c>
      <c r="B145" s="93" t="s">
        <v>2208</v>
      </c>
      <c r="C145" s="99" t="s">
        <v>2207</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2209</v>
      </c>
      <c r="B146" s="93" t="s">
        <v>2210</v>
      </c>
      <c r="C146" s="99" t="s">
        <v>2209</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2211</v>
      </c>
      <c r="B147" s="93" t="s">
        <v>2212</v>
      </c>
      <c r="C147" s="99" t="s">
        <v>2211</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2213</v>
      </c>
      <c r="B148" s="93" t="s">
        <v>2214</v>
      </c>
      <c r="C148" s="99" t="s">
        <v>2213</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x14ac:dyDescent="0.2">
      <c r="A149" s="98" t="s">
        <v>2215</v>
      </c>
      <c r="B149" s="93" t="s">
        <v>2216</v>
      </c>
      <c r="C149" s="99" t="s">
        <v>2215</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2217</v>
      </c>
      <c r="B150" s="93" t="s">
        <v>2218</v>
      </c>
      <c r="C150" s="99" t="s">
        <v>2217</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2219</v>
      </c>
      <c r="B151" s="93" t="s">
        <v>2220</v>
      </c>
      <c r="C151" s="99" t="s">
        <v>2219</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2221</v>
      </c>
      <c r="B152" s="93" t="s">
        <v>2222</v>
      </c>
      <c r="C152" s="99" t="s">
        <v>2221</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2223</v>
      </c>
      <c r="B153" s="93" t="s">
        <v>2224</v>
      </c>
      <c r="C153" s="99" t="s">
        <v>2223</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2225</v>
      </c>
      <c r="B154" s="93" t="s">
        <v>2226</v>
      </c>
      <c r="C154" s="99" t="s">
        <v>2225</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x14ac:dyDescent="0.2">
      <c r="A155" s="98" t="s">
        <v>2227</v>
      </c>
      <c r="B155" s="93" t="s">
        <v>2228</v>
      </c>
      <c r="C155" s="99" t="s">
        <v>2227</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x14ac:dyDescent="0.2">
      <c r="A156" s="102" t="s">
        <v>2229</v>
      </c>
      <c r="B156" s="92" t="s">
        <v>2230</v>
      </c>
      <c r="C156" s="103" t="s">
        <v>2229</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x14ac:dyDescent="0.2">
      <c r="A157" s="98" t="s">
        <v>2231</v>
      </c>
      <c r="B157" s="93" t="s">
        <v>2232</v>
      </c>
      <c r="C157" s="99" t="s">
        <v>2231</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2233</v>
      </c>
      <c r="B158" s="93" t="s">
        <v>2234</v>
      </c>
      <c r="C158" s="99" t="s">
        <v>2233</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x14ac:dyDescent="0.2">
      <c r="A159" s="98" t="s">
        <v>2235</v>
      </c>
      <c r="B159" s="246" t="s">
        <v>2236</v>
      </c>
      <c r="C159" s="99" t="s">
        <v>2235</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x14ac:dyDescent="0.2">
      <c r="A160" s="98" t="s">
        <v>2237</v>
      </c>
      <c r="B160" s="93" t="s">
        <v>2238</v>
      </c>
      <c r="C160" s="99" t="s">
        <v>2237</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x14ac:dyDescent="0.2">
      <c r="A161" s="98" t="s">
        <v>2239</v>
      </c>
      <c r="B161" s="93" t="s">
        <v>2240</v>
      </c>
      <c r="C161" s="99" t="s">
        <v>2239</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2241</v>
      </c>
      <c r="B162" s="93" t="s">
        <v>2242</v>
      </c>
      <c r="C162" s="99" t="s">
        <v>2241</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2243</v>
      </c>
      <c r="B163" s="93" t="s">
        <v>2244</v>
      </c>
      <c r="C163" s="99" t="s">
        <v>2243</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2245</v>
      </c>
      <c r="B164" s="93" t="s">
        <v>2246</v>
      </c>
      <c r="C164" s="99" t="s">
        <v>2245</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2247</v>
      </c>
      <c r="B165" s="93" t="s">
        <v>2248</v>
      </c>
      <c r="C165" s="99" t="s">
        <v>2247</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2249</v>
      </c>
      <c r="B166" s="93" t="s">
        <v>2250</v>
      </c>
      <c r="C166" s="99" t="s">
        <v>2249</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2251</v>
      </c>
      <c r="B167" s="93" t="s">
        <v>2252</v>
      </c>
      <c r="C167" s="99" t="s">
        <v>2251</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2253</v>
      </c>
      <c r="B168" s="93" t="s">
        <v>2254</v>
      </c>
      <c r="C168" s="99" t="s">
        <v>2253</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2255</v>
      </c>
      <c r="B169" s="93" t="s">
        <v>2256</v>
      </c>
      <c r="C169" s="99" t="s">
        <v>2255</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1288</v>
      </c>
      <c r="B170" s="93" t="s">
        <v>2257</v>
      </c>
      <c r="C170" s="99" t="s">
        <v>1288</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2258</v>
      </c>
      <c r="B171" s="93" t="s">
        <v>2259</v>
      </c>
      <c r="C171" s="99" t="s">
        <v>2258</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2260</v>
      </c>
      <c r="B172" s="93" t="s">
        <v>2261</v>
      </c>
      <c r="C172" s="99" t="s">
        <v>2260</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2262</v>
      </c>
      <c r="B173" s="93" t="s">
        <v>2263</v>
      </c>
      <c r="C173" s="99" t="s">
        <v>2262</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
      <c r="A174" s="368" t="s">
        <v>2264</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2265</v>
      </c>
      <c r="C175" s="99" t="s">
        <v>2266</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2267</v>
      </c>
      <c r="B176" s="93" t="s">
        <v>2268</v>
      </c>
      <c r="C176" s="99" t="s">
        <v>2267</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2269</v>
      </c>
      <c r="B177" s="93" t="s">
        <v>2270</v>
      </c>
      <c r="C177" s="99" t="s">
        <v>2269</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2271</v>
      </c>
      <c r="B178" s="93" t="s">
        <v>2272</v>
      </c>
      <c r="C178" s="99" t="s">
        <v>2271</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2273</v>
      </c>
      <c r="B179" s="93" t="s">
        <v>2274</v>
      </c>
      <c r="C179" s="99" t="s">
        <v>2273</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2275</v>
      </c>
      <c r="B180" s="93" t="s">
        <v>2276</v>
      </c>
      <c r="C180" s="99" t="s">
        <v>2275</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2277</v>
      </c>
      <c r="B181" s="93" t="s">
        <v>2278</v>
      </c>
      <c r="C181" s="99" t="s">
        <v>2277</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2279</v>
      </c>
      <c r="B182" s="93" t="s">
        <v>2280</v>
      </c>
      <c r="C182" s="99" t="s">
        <v>2279</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2281</v>
      </c>
      <c r="B183" s="93" t="s">
        <v>2282</v>
      </c>
      <c r="C183" s="99" t="s">
        <v>2281</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2283</v>
      </c>
      <c r="B184" s="93" t="s">
        <v>2284</v>
      </c>
      <c r="C184" s="99" t="s">
        <v>2283</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x14ac:dyDescent="0.2">
      <c r="A185" s="102" t="s">
        <v>2285</v>
      </c>
      <c r="B185" s="92" t="s">
        <v>2286</v>
      </c>
      <c r="C185" s="103" t="s">
        <v>2285</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2287</v>
      </c>
      <c r="B186" s="93" t="s">
        <v>2288</v>
      </c>
      <c r="C186" s="99" t="s">
        <v>2287</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2289</v>
      </c>
      <c r="B187" s="93" t="s">
        <v>2290</v>
      </c>
      <c r="C187" s="99" t="s">
        <v>2289</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2291</v>
      </c>
      <c r="B188" s="93" t="s">
        <v>2292</v>
      </c>
      <c r="C188" s="99" t="s">
        <v>2291</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2293</v>
      </c>
      <c r="B189" s="93" t="s">
        <v>2294</v>
      </c>
      <c r="C189" s="99" t="s">
        <v>2293</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2295</v>
      </c>
      <c r="B190" s="93" t="s">
        <v>2296</v>
      </c>
      <c r="C190" s="99" t="s">
        <v>2295</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x14ac:dyDescent="0.2">
      <c r="A191" s="98"/>
      <c r="B191" s="92" t="s">
        <v>2297</v>
      </c>
      <c r="C191" s="99" t="s">
        <v>2298</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2299</v>
      </c>
      <c r="B192" s="93" t="s">
        <v>2300</v>
      </c>
      <c r="C192" s="99" t="s">
        <v>2299</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2301</v>
      </c>
      <c r="B193" s="93" t="s">
        <v>2302</v>
      </c>
      <c r="C193" s="99" t="s">
        <v>2301</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2303</v>
      </c>
      <c r="B194" s="93" t="s">
        <v>2304</v>
      </c>
      <c r="C194" s="99" t="s">
        <v>2303</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2305</v>
      </c>
      <c r="B195" s="93" t="s">
        <v>2306</v>
      </c>
      <c r="C195" s="99" t="s">
        <v>2305</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2307</v>
      </c>
      <c r="B196" s="93" t="s">
        <v>2308</v>
      </c>
      <c r="C196" s="99" t="s">
        <v>2307</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2309</v>
      </c>
      <c r="B197" s="93" t="s">
        <v>2310</v>
      </c>
      <c r="C197" s="99" t="s">
        <v>2309</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x14ac:dyDescent="0.2">
      <c r="A198" s="98"/>
      <c r="B198" s="92" t="s">
        <v>2311</v>
      </c>
      <c r="C198" s="99" t="s">
        <v>2312</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2313</v>
      </c>
      <c r="B199" s="93" t="s">
        <v>2300</v>
      </c>
      <c r="C199" s="99" t="s">
        <v>2313</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2314</v>
      </c>
      <c r="B200" s="93" t="s">
        <v>2302</v>
      </c>
      <c r="C200" s="99" t="s">
        <v>2314</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2315</v>
      </c>
      <c r="B201" s="93" t="s">
        <v>2304</v>
      </c>
      <c r="C201" s="99" t="s">
        <v>2315</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2316</v>
      </c>
      <c r="B202" s="93" t="s">
        <v>2306</v>
      </c>
      <c r="C202" s="99" t="s">
        <v>2316</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2317</v>
      </c>
      <c r="B203" s="93" t="s">
        <v>2308</v>
      </c>
      <c r="C203" s="99" t="s">
        <v>2317</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2318</v>
      </c>
      <c r="B204" s="93" t="s">
        <v>2310</v>
      </c>
      <c r="C204" s="99" t="s">
        <v>2318</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2319</v>
      </c>
      <c r="B205" s="93" t="s">
        <v>2320</v>
      </c>
      <c r="C205" s="99" t="s">
        <v>2319</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2321</v>
      </c>
      <c r="B206" s="93" t="s">
        <v>2322</v>
      </c>
      <c r="C206" s="99" t="s">
        <v>2321</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x14ac:dyDescent="0.2">
      <c r="A207" s="98"/>
      <c r="B207" s="93" t="s">
        <v>2323</v>
      </c>
      <c r="C207" s="99" t="s">
        <v>2324</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2325</v>
      </c>
      <c r="B208" s="93" t="s">
        <v>2326</v>
      </c>
      <c r="C208" s="99" t="s">
        <v>2325</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2327</v>
      </c>
      <c r="B209" s="93" t="s">
        <v>2328</v>
      </c>
      <c r="C209" s="99" t="s">
        <v>2327</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2329</v>
      </c>
      <c r="B210" s="93" t="s">
        <v>2330</v>
      </c>
      <c r="C210" s="99" t="s">
        <v>2329</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2331</v>
      </c>
      <c r="B211" s="93" t="s">
        <v>2332</v>
      </c>
      <c r="C211" s="99" t="s">
        <v>2331</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2333</v>
      </c>
      <c r="B212" s="93" t="s">
        <v>2334</v>
      </c>
      <c r="C212" s="99" t="s">
        <v>2333</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2335</v>
      </c>
      <c r="B213" s="93" t="s">
        <v>2336</v>
      </c>
      <c r="C213" s="99" t="s">
        <v>2335</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x14ac:dyDescent="0.2">
      <c r="A214" s="98" t="s">
        <v>2337</v>
      </c>
      <c r="B214" s="93" t="s">
        <v>2338</v>
      </c>
      <c r="C214" s="99" t="s">
        <v>2337</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2339</v>
      </c>
      <c r="B215" s="93" t="s">
        <v>2340</v>
      </c>
      <c r="C215" s="99" t="s">
        <v>2339</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2341</v>
      </c>
      <c r="B216" s="93" t="s">
        <v>2342</v>
      </c>
      <c r="C216" s="99" t="s">
        <v>2341</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2343</v>
      </c>
      <c r="B217" s="93" t="s">
        <v>2344</v>
      </c>
      <c r="C217" s="99" t="s">
        <v>2343</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2345</v>
      </c>
      <c r="B218" s="93" t="s">
        <v>2346</v>
      </c>
      <c r="C218" s="99" t="s">
        <v>2345</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2347</v>
      </c>
      <c r="B219" s="93" t="s">
        <v>2348</v>
      </c>
      <c r="C219" s="99" t="s">
        <v>2347</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2349</v>
      </c>
      <c r="B220" s="93" t="s">
        <v>2350</v>
      </c>
      <c r="C220" s="99" t="s">
        <v>2349</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2351</v>
      </c>
      <c r="B221" s="93" t="s">
        <v>2352</v>
      </c>
      <c r="C221" s="99" t="s">
        <v>2351</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x14ac:dyDescent="0.2">
      <c r="A222" s="98" t="s">
        <v>2353</v>
      </c>
      <c r="B222" s="93" t="s">
        <v>2354</v>
      </c>
      <c r="C222" s="99" t="s">
        <v>2353</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x14ac:dyDescent="0.2">
      <c r="A223" s="98" t="s">
        <v>2355</v>
      </c>
      <c r="B223" s="246" t="s">
        <v>2356</v>
      </c>
      <c r="C223" s="99" t="s">
        <v>2355</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x14ac:dyDescent="0.2">
      <c r="A224" s="98"/>
      <c r="B224" s="93" t="s">
        <v>2357</v>
      </c>
      <c r="C224" s="99" t="s">
        <v>2358</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2359</v>
      </c>
      <c r="B225" s="93" t="s">
        <v>2360</v>
      </c>
      <c r="C225" s="99" t="s">
        <v>2359</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2361</v>
      </c>
      <c r="B226" s="93" t="s">
        <v>2362</v>
      </c>
      <c r="C226" s="99" t="s">
        <v>2361</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2363</v>
      </c>
      <c r="C227" s="99" t="s">
        <v>2364</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2365</v>
      </c>
      <c r="C228" s="99" t="s">
        <v>2366</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2367</v>
      </c>
      <c r="C229" s="99" t="s">
        <v>2368</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2369</v>
      </c>
      <c r="C230" s="99" t="s">
        <v>2370</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2371</v>
      </c>
      <c r="C231" s="99" t="s">
        <v>2372</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2373</v>
      </c>
      <c r="C232" s="99" t="s">
        <v>2374</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2375</v>
      </c>
      <c r="C233" s="99" t="s">
        <v>2376</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2377</v>
      </c>
      <c r="B234" s="93" t="s">
        <v>2378</v>
      </c>
      <c r="C234" s="99" t="s">
        <v>2377</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2379</v>
      </c>
      <c r="B235" s="93" t="s">
        <v>2380</v>
      </c>
      <c r="C235" s="99" t="s">
        <v>2379</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2381</v>
      </c>
      <c r="B236" s="93" t="s">
        <v>2382</v>
      </c>
      <c r="C236" s="99" t="s">
        <v>2381</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2383</v>
      </c>
      <c r="B237" s="92" t="s">
        <v>2384</v>
      </c>
      <c r="C237" s="103" t="s">
        <v>2383</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2385</v>
      </c>
      <c r="B238" s="93" t="s">
        <v>2386</v>
      </c>
      <c r="C238" s="99" t="s">
        <v>2385</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2387</v>
      </c>
      <c r="B239" s="93" t="s">
        <v>2388</v>
      </c>
      <c r="C239" s="99" t="s">
        <v>2387</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2389</v>
      </c>
      <c r="B240" s="93" t="s">
        <v>2390</v>
      </c>
      <c r="C240" s="99" t="s">
        <v>2389</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2391</v>
      </c>
      <c r="B241" s="93" t="s">
        <v>2392</v>
      </c>
      <c r="C241" s="99" t="s">
        <v>2391</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2393</v>
      </c>
      <c r="B242" s="93" t="s">
        <v>2394</v>
      </c>
      <c r="C242" s="99" t="s">
        <v>2393</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2395</v>
      </c>
      <c r="B243" s="93" t="s">
        <v>2396</v>
      </c>
      <c r="C243" s="99" t="s">
        <v>2395</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2397</v>
      </c>
      <c r="B244" s="93" t="s">
        <v>2398</v>
      </c>
      <c r="C244" s="99" t="s">
        <v>2397</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2399</v>
      </c>
      <c r="B245" s="93" t="s">
        <v>2400</v>
      </c>
      <c r="C245" s="99" t="s">
        <v>2399</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2401</v>
      </c>
      <c r="B246" s="93" t="s">
        <v>2402</v>
      </c>
      <c r="C246" s="99" t="s">
        <v>2401</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621</v>
      </c>
      <c r="B247" s="93" t="s">
        <v>2403</v>
      </c>
      <c r="C247" s="99" t="s">
        <v>621</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821</v>
      </c>
      <c r="B248" s="93" t="s">
        <v>2404</v>
      </c>
      <c r="C248" s="99" t="s">
        <v>821</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1269</v>
      </c>
      <c r="B249" s="93" t="s">
        <v>2405</v>
      </c>
      <c r="C249" s="99" t="s">
        <v>1269</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2406</v>
      </c>
      <c r="B250" s="93" t="s">
        <v>2407</v>
      </c>
      <c r="C250" s="99" t="s">
        <v>2406</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623</v>
      </c>
      <c r="B251" s="93" t="s">
        <v>2408</v>
      </c>
      <c r="C251" s="99" t="s">
        <v>623</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823</v>
      </c>
      <c r="B252" s="93" t="s">
        <v>2409</v>
      </c>
      <c r="C252" s="99" t="s">
        <v>823</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1271</v>
      </c>
      <c r="B253" s="93" t="s">
        <v>2410</v>
      </c>
      <c r="C253" s="99" t="s">
        <v>1271</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2411</v>
      </c>
      <c r="B254" s="92" t="s">
        <v>2412</v>
      </c>
      <c r="C254" s="103" t="s">
        <v>2411</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625</v>
      </c>
      <c r="B255" s="93" t="s">
        <v>2413</v>
      </c>
      <c r="C255" s="99" t="s">
        <v>625</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825</v>
      </c>
      <c r="B256" s="93" t="s">
        <v>2414</v>
      </c>
      <c r="C256" s="99" t="s">
        <v>825</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2415</v>
      </c>
      <c r="B257" s="93" t="s">
        <v>2416</v>
      </c>
      <c r="C257" s="99" t="s">
        <v>2415</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2417</v>
      </c>
      <c r="B258" s="92" t="s">
        <v>2418</v>
      </c>
      <c r="C258" s="99" t="s">
        <v>2417</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2419</v>
      </c>
      <c r="B259" s="93" t="s">
        <v>2420</v>
      </c>
      <c r="C259" s="99" t="s">
        <v>2419</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2421</v>
      </c>
      <c r="B260" s="105" t="s">
        <v>2422</v>
      </c>
      <c r="C260" s="99" t="s">
        <v>2421</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
      <c r="A261" s="372" t="s">
        <v>1290</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2423</v>
      </c>
      <c r="B262" s="93" t="s">
        <v>2424</v>
      </c>
      <c r="C262" s="99" t="s">
        <v>2425</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2423</v>
      </c>
      <c r="B263" s="93" t="s">
        <v>2426</v>
      </c>
      <c r="C263" s="99" t="s">
        <v>2427</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2428</v>
      </c>
      <c r="B264" s="93" t="s">
        <v>2429</v>
      </c>
      <c r="C264" s="99" t="s">
        <v>2430</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2428</v>
      </c>
      <c r="B265" s="93" t="s">
        <v>2431</v>
      </c>
      <c r="C265" s="99" t="s">
        <v>2432</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2433</v>
      </c>
      <c r="B266" s="93" t="s">
        <v>2434</v>
      </c>
      <c r="C266" s="99" t="s">
        <v>2435</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2433</v>
      </c>
      <c r="B267" s="93" t="s">
        <v>2436</v>
      </c>
      <c r="C267" s="99" t="s">
        <v>2437</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2438</v>
      </c>
      <c r="B268" s="93" t="s">
        <v>2439</v>
      </c>
      <c r="C268" s="99" t="s">
        <v>2438</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2440</v>
      </c>
      <c r="B269" s="93" t="s">
        <v>2441</v>
      </c>
      <c r="C269" s="99" t="s">
        <v>2440</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2442</v>
      </c>
      <c r="B270" s="93" t="s">
        <v>2443</v>
      </c>
      <c r="C270" s="99" t="s">
        <v>2442</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2444</v>
      </c>
      <c r="B271" s="93" t="s">
        <v>2445</v>
      </c>
      <c r="C271" s="99" t="s">
        <v>2444</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2446</v>
      </c>
      <c r="B272" s="93" t="s">
        <v>2447</v>
      </c>
      <c r="C272" s="99" t="s">
        <v>2446</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x14ac:dyDescent="0.2">
      <c r="A273" s="98" t="s">
        <v>2448</v>
      </c>
      <c r="B273" s="93" t="s">
        <v>2449</v>
      </c>
      <c r="C273" s="99" t="s">
        <v>2448</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x14ac:dyDescent="0.2">
      <c r="A274" s="102">
        <v>16371</v>
      </c>
      <c r="B274" s="92" t="s">
        <v>2450</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x14ac:dyDescent="0.2">
      <c r="A275" s="102">
        <v>16372</v>
      </c>
      <c r="B275" s="92" t="s">
        <v>2451</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x14ac:dyDescent="0.2">
      <c r="A276" s="102">
        <v>16373</v>
      </c>
      <c r="B276" s="92" t="s">
        <v>2452</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x14ac:dyDescent="0.2">
      <c r="A277" s="102">
        <v>16374</v>
      </c>
      <c r="B277" s="92" t="s">
        <v>2453</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x14ac:dyDescent="0.2">
      <c r="A278" s="102">
        <v>16375</v>
      </c>
      <c r="B278" s="92" t="s">
        <v>2454</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x14ac:dyDescent="0.2">
      <c r="A279" s="102">
        <v>16376</v>
      </c>
      <c r="B279" s="92" t="s">
        <v>2455</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x14ac:dyDescent="0.2">
      <c r="A280" s="102">
        <v>16377</v>
      </c>
      <c r="B280" s="92" t="s">
        <v>2456</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x14ac:dyDescent="0.2">
      <c r="A281" s="102">
        <v>16378</v>
      </c>
      <c r="B281" s="92" t="s">
        <v>2457</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x14ac:dyDescent="0.2">
      <c r="A282" s="102" t="s">
        <v>2458</v>
      </c>
      <c r="B282" s="92" t="s">
        <v>2459</v>
      </c>
      <c r="C282" s="103" t="s">
        <v>2458</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x14ac:dyDescent="0.2">
      <c r="A283" s="102" t="s">
        <v>2460</v>
      </c>
      <c r="B283" s="92" t="s">
        <v>2461</v>
      </c>
      <c r="C283" s="103" t="s">
        <v>2460</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x14ac:dyDescent="0.2">
      <c r="A284" s="102" t="s">
        <v>2462</v>
      </c>
      <c r="B284" s="92" t="s">
        <v>2463</v>
      </c>
      <c r="C284" s="103" t="s">
        <v>2462</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x14ac:dyDescent="0.2">
      <c r="A285" s="102" t="s">
        <v>2464</v>
      </c>
      <c r="B285" s="92" t="s">
        <v>2465</v>
      </c>
      <c r="C285" s="103" t="s">
        <v>2464</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x14ac:dyDescent="0.2">
      <c r="A286" s="98" t="s">
        <v>2466</v>
      </c>
      <c r="B286" s="93" t="s">
        <v>2467</v>
      </c>
      <c r="C286" s="99" t="s">
        <v>2466</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2468</v>
      </c>
      <c r="B287" s="93" t="s">
        <v>2469</v>
      </c>
      <c r="C287" s="99" t="s">
        <v>2470</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2468</v>
      </c>
      <c r="B288" s="93" t="s">
        <v>2471</v>
      </c>
      <c r="C288" s="99" t="s">
        <v>2472</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2473</v>
      </c>
      <c r="B289" s="93" t="s">
        <v>2474</v>
      </c>
      <c r="C289" s="99" t="s">
        <v>2475</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2473</v>
      </c>
      <c r="B290" s="93" t="s">
        <v>2476</v>
      </c>
      <c r="C290" s="99" t="s">
        <v>2477</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2478</v>
      </c>
      <c r="B291" s="93" t="s">
        <v>2479</v>
      </c>
      <c r="C291" s="99" t="s">
        <v>2480</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2478</v>
      </c>
      <c r="B292" s="93" t="s">
        <v>2481</v>
      </c>
      <c r="C292" s="99" t="s">
        <v>2482</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2483</v>
      </c>
      <c r="B293" s="93" t="s">
        <v>2484</v>
      </c>
      <c r="C293" s="99" t="s">
        <v>2485</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2483</v>
      </c>
      <c r="B294" s="93" t="s">
        <v>2486</v>
      </c>
      <c r="C294" s="99" t="s">
        <v>2487</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2488</v>
      </c>
      <c r="B295" s="246" t="s">
        <v>2489</v>
      </c>
      <c r="C295" s="99" t="s">
        <v>2488</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2490</v>
      </c>
      <c r="B296" s="246" t="s">
        <v>2491</v>
      </c>
      <c r="C296" s="99" t="s">
        <v>2490</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2492</v>
      </c>
      <c r="B297" s="246" t="s">
        <v>2493</v>
      </c>
      <c r="C297" s="99" t="s">
        <v>2492</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2494</v>
      </c>
      <c r="C298" s="99" t="s">
        <v>2495</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2496</v>
      </c>
      <c r="C299" s="99" t="s">
        <v>2497</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2498</v>
      </c>
      <c r="C300" s="99" t="s">
        <v>2499</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2500</v>
      </c>
      <c r="C301" s="99" t="s">
        <v>2501</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2502</v>
      </c>
      <c r="C302" s="99" t="s">
        <v>2503</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2504</v>
      </c>
      <c r="B303" s="246" t="s">
        <v>2505</v>
      </c>
      <c r="C303" s="99" t="s">
        <v>2504</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2506</v>
      </c>
      <c r="C304" s="99" t="s">
        <v>2507</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x14ac:dyDescent="0.2">
      <c r="A305" s="98">
        <v>26233</v>
      </c>
      <c r="B305" s="246" t="s">
        <v>2508</v>
      </c>
      <c r="C305" s="99" t="s">
        <v>2509</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x14ac:dyDescent="0.2">
      <c r="A306" s="98" t="s">
        <v>1948</v>
      </c>
      <c r="B306" s="246" t="s">
        <v>1949</v>
      </c>
      <c r="C306" s="99" t="s">
        <v>1948</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x14ac:dyDescent="0.2">
      <c r="A307" s="98">
        <v>26244</v>
      </c>
      <c r="B307" s="246" t="s">
        <v>2510</v>
      </c>
      <c r="C307" s="99" t="s">
        <v>2511</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2512</v>
      </c>
      <c r="C308" s="99" t="s">
        <v>2513</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x14ac:dyDescent="0.2">
      <c r="A309" s="98" t="s">
        <v>2514</v>
      </c>
      <c r="B309" s="246" t="s">
        <v>2515</v>
      </c>
      <c r="C309" s="99" t="s">
        <v>2514</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x14ac:dyDescent="0.2">
      <c r="A310" s="98">
        <v>26434</v>
      </c>
      <c r="B310" s="246" t="s">
        <v>2516</v>
      </c>
      <c r="C310" s="99" t="s">
        <v>2517</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x14ac:dyDescent="0.2">
      <c r="A311" s="98">
        <v>26443</v>
      </c>
      <c r="B311" s="246" t="s">
        <v>2518</v>
      </c>
      <c r="C311" s="99" t="s">
        <v>2519</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x14ac:dyDescent="0.2">
      <c r="A312" s="98" t="s">
        <v>1950</v>
      </c>
      <c r="B312" s="246" t="s">
        <v>1951</v>
      </c>
      <c r="C312" s="99" t="s">
        <v>1950</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x14ac:dyDescent="0.2">
      <c r="A313" s="98">
        <v>26454</v>
      </c>
      <c r="B313" s="246" t="s">
        <v>1952</v>
      </c>
      <c r="C313" s="99" t="s">
        <v>1953</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1954</v>
      </c>
      <c r="B314" s="246" t="s">
        <v>1955</v>
      </c>
      <c r="C314" s="99" t="s">
        <v>1954</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2520</v>
      </c>
      <c r="C315" s="99" t="s">
        <v>2521</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2522</v>
      </c>
      <c r="C316" s="99" t="s">
        <v>2523</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1959</v>
      </c>
      <c r="B317" s="246" t="s">
        <v>1960</v>
      </c>
      <c r="C317" s="99" t="s">
        <v>1959</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2524</v>
      </c>
      <c r="C318" s="99" t="s">
        <v>2525</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x14ac:dyDescent="0.2">
      <c r="A319" s="98">
        <v>26534</v>
      </c>
      <c r="B319" s="246" t="s">
        <v>1961</v>
      </c>
      <c r="C319" s="99" t="s">
        <v>1962</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2526</v>
      </c>
      <c r="C320" s="99" t="s">
        <v>2527</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2528</v>
      </c>
      <c r="C321" s="99" t="s">
        <v>2529</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2530</v>
      </c>
      <c r="C322" s="111" t="s">
        <v>2531</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x14ac:dyDescent="0.2">
      <c r="A1" s="309"/>
      <c r="B1" s="310"/>
      <c r="C1" s="309"/>
      <c r="D1" s="311"/>
      <c r="E1" s="311"/>
      <c r="F1" s="312"/>
    </row>
    <row r="2" spans="1:25" ht="50.1" customHeight="1" x14ac:dyDescent="0.25">
      <c r="A2" s="375" t="s">
        <v>2532</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x14ac:dyDescent="0.2">
      <c r="A3" s="299" t="s">
        <v>2533</v>
      </c>
      <c r="B3" s="300" t="s">
        <v>40</v>
      </c>
      <c r="C3" s="301" t="s">
        <v>41</v>
      </c>
      <c r="D3" s="300" t="s">
        <v>49</v>
      </c>
      <c r="E3" s="300" t="s">
        <v>50</v>
      </c>
      <c r="F3" s="302" t="s">
        <v>51</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
      <c r="A4" s="303">
        <v>1</v>
      </c>
      <c r="B4" s="304">
        <v>2</v>
      </c>
      <c r="C4" s="305" t="s">
        <v>52</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
      <c r="A5" s="82" t="s">
        <v>1970</v>
      </c>
      <c r="B5" s="204" t="s">
        <v>2534</v>
      </c>
      <c r="C5" s="196" t="s">
        <v>1970</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3" t="s">
        <v>1972</v>
      </c>
      <c r="B6" s="247" t="s">
        <v>2535</v>
      </c>
      <c r="C6" s="197" t="s">
        <v>1972</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3" t="s">
        <v>2536</v>
      </c>
      <c r="B7" s="91" t="s">
        <v>2537</v>
      </c>
      <c r="C7" s="197" t="s">
        <v>2536</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3" t="s">
        <v>2538</v>
      </c>
      <c r="B8" s="91" t="s">
        <v>2539</v>
      </c>
      <c r="C8" s="197" t="s">
        <v>2538</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3" t="s">
        <v>2540</v>
      </c>
      <c r="B9" s="91" t="s">
        <v>2541</v>
      </c>
      <c r="C9" s="197" t="s">
        <v>2540</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3" t="s">
        <v>1974</v>
      </c>
      <c r="B10" s="91" t="s">
        <v>2542</v>
      </c>
      <c r="C10" s="197" t="s">
        <v>1974</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3" t="s">
        <v>2543</v>
      </c>
      <c r="B11" s="91" t="s">
        <v>2544</v>
      </c>
      <c r="C11" s="197" t="s">
        <v>2543</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3" t="s">
        <v>2545</v>
      </c>
      <c r="B12" s="91" t="s">
        <v>2546</v>
      </c>
      <c r="C12" s="197" t="s">
        <v>2545</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3" t="s">
        <v>2547</v>
      </c>
      <c r="B13" s="91" t="s">
        <v>2548</v>
      </c>
      <c r="C13" s="197" t="s">
        <v>2547</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3" t="s">
        <v>2549</v>
      </c>
      <c r="B14" s="91" t="s">
        <v>2550</v>
      </c>
      <c r="C14" s="197" t="s">
        <v>2549</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3" t="s">
        <v>2551</v>
      </c>
      <c r="B15" s="91" t="s">
        <v>2552</v>
      </c>
      <c r="C15" s="197" t="s">
        <v>2551</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3" t="s">
        <v>2553</v>
      </c>
      <c r="B16" s="91" t="s">
        <v>2554</v>
      </c>
      <c r="C16" s="197" t="s">
        <v>2553</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3" t="s">
        <v>2555</v>
      </c>
      <c r="B17" s="91" t="s">
        <v>2556</v>
      </c>
      <c r="C17" s="197" t="s">
        <v>2555</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3" t="s">
        <v>2557</v>
      </c>
      <c r="B18" s="91" t="s">
        <v>2558</v>
      </c>
      <c r="C18" s="197" t="s">
        <v>2557</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3" t="s">
        <v>2559</v>
      </c>
      <c r="B19" s="91" t="s">
        <v>2560</v>
      </c>
      <c r="C19" s="197" t="s">
        <v>2559</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3" t="s">
        <v>2561</v>
      </c>
      <c r="B20" s="91" t="s">
        <v>2562</v>
      </c>
      <c r="C20" s="197" t="s">
        <v>2561</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3" t="s">
        <v>2563</v>
      </c>
      <c r="B21" s="91" t="s">
        <v>2564</v>
      </c>
      <c r="C21" s="197" t="s">
        <v>2563</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3" t="s">
        <v>1978</v>
      </c>
      <c r="B22" s="91" t="s">
        <v>2565</v>
      </c>
      <c r="C22" s="197" t="s">
        <v>1978</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3" t="s">
        <v>2566</v>
      </c>
      <c r="B23" s="91" t="s">
        <v>2567</v>
      </c>
      <c r="C23" s="197" t="s">
        <v>2566</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3" t="s">
        <v>2568</v>
      </c>
      <c r="B24" s="91" t="s">
        <v>2569</v>
      </c>
      <c r="C24" s="197" t="s">
        <v>2568</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3" t="s">
        <v>2570</v>
      </c>
      <c r="B25" s="91" t="s">
        <v>2571</v>
      </c>
      <c r="C25" s="197" t="s">
        <v>2570</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3" t="s">
        <v>2572</v>
      </c>
      <c r="B26" s="91" t="s">
        <v>2573</v>
      </c>
      <c r="C26" s="197" t="s">
        <v>2572</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3" t="s">
        <v>2574</v>
      </c>
      <c r="B27" s="91" t="s">
        <v>2575</v>
      </c>
      <c r="C27" s="197" t="s">
        <v>2574</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3" t="s">
        <v>2033</v>
      </c>
      <c r="B28" s="91" t="s">
        <v>2576</v>
      </c>
      <c r="C28" s="197" t="s">
        <v>2033</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3" t="s">
        <v>2577</v>
      </c>
      <c r="B29" s="91" t="s">
        <v>2578</v>
      </c>
      <c r="C29" s="197" t="s">
        <v>2577</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3" t="s">
        <v>2579</v>
      </c>
      <c r="B30" s="91" t="s">
        <v>2580</v>
      </c>
      <c r="C30" s="197" t="s">
        <v>2579</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3" t="s">
        <v>2581</v>
      </c>
      <c r="B31" s="91" t="s">
        <v>2582</v>
      </c>
      <c r="C31" s="197" t="s">
        <v>2581</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3" t="s">
        <v>2583</v>
      </c>
      <c r="B32" s="91" t="s">
        <v>2584</v>
      </c>
      <c r="C32" s="197" t="s">
        <v>2583</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3" t="s">
        <v>2585</v>
      </c>
      <c r="B33" s="91" t="s">
        <v>2586</v>
      </c>
      <c r="C33" s="197" t="s">
        <v>2585</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3" t="s">
        <v>2587</v>
      </c>
      <c r="B34" s="91" t="s">
        <v>2588</v>
      </c>
      <c r="C34" s="197" t="s">
        <v>2587</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3" t="s">
        <v>2035</v>
      </c>
      <c r="B35" s="91" t="s">
        <v>2589</v>
      </c>
      <c r="C35" s="197" t="s">
        <v>2035</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3" t="s">
        <v>2037</v>
      </c>
      <c r="B36" s="91" t="s">
        <v>2590</v>
      </c>
      <c r="C36" s="197" t="s">
        <v>2037</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3" t="s">
        <v>2591</v>
      </c>
      <c r="B37" s="91" t="s">
        <v>2592</v>
      </c>
      <c r="C37" s="197" t="s">
        <v>2591</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3" t="s">
        <v>2593</v>
      </c>
      <c r="B38" s="91" t="s">
        <v>2594</v>
      </c>
      <c r="C38" s="197" t="s">
        <v>2593</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3" t="s">
        <v>2039</v>
      </c>
      <c r="B39" s="91" t="s">
        <v>2595</v>
      </c>
      <c r="C39" s="197" t="s">
        <v>2039</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3" t="s">
        <v>2596</v>
      </c>
      <c r="B40" s="91" t="s">
        <v>2597</v>
      </c>
      <c r="C40" s="197" t="s">
        <v>2596</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3" t="s">
        <v>2598</v>
      </c>
      <c r="B41" s="91" t="s">
        <v>2599</v>
      </c>
      <c r="C41" s="197" t="s">
        <v>2598</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3" t="s">
        <v>2600</v>
      </c>
      <c r="B42" s="91" t="s">
        <v>2601</v>
      </c>
      <c r="C42" s="197" t="s">
        <v>2600</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3" t="s">
        <v>2602</v>
      </c>
      <c r="B43" s="91" t="s">
        <v>2603</v>
      </c>
      <c r="C43" s="197" t="s">
        <v>2602</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3" t="s">
        <v>2604</v>
      </c>
      <c r="B44" s="91" t="s">
        <v>2605</v>
      </c>
      <c r="C44" s="197" t="s">
        <v>2604</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3" t="s">
        <v>2606</v>
      </c>
      <c r="B45" s="91" t="s">
        <v>2607</v>
      </c>
      <c r="C45" s="197" t="s">
        <v>2606</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3" t="s">
        <v>2608</v>
      </c>
      <c r="B46" s="91" t="s">
        <v>2609</v>
      </c>
      <c r="C46" s="197" t="s">
        <v>2608</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3" t="s">
        <v>2610</v>
      </c>
      <c r="B47" s="91" t="s">
        <v>2611</v>
      </c>
      <c r="C47" s="197" t="s">
        <v>2610</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3" t="s">
        <v>2612</v>
      </c>
      <c r="B48" s="91" t="s">
        <v>2613</v>
      </c>
      <c r="C48" s="197" t="s">
        <v>2612</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3" t="s">
        <v>2614</v>
      </c>
      <c r="B49" s="91" t="s">
        <v>2615</v>
      </c>
      <c r="C49" s="197" t="s">
        <v>2614</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3" t="s">
        <v>2616</v>
      </c>
      <c r="B50" s="91" t="s">
        <v>2617</v>
      </c>
      <c r="C50" s="197" t="s">
        <v>2616</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3" t="s">
        <v>2618</v>
      </c>
      <c r="B51" s="91" t="s">
        <v>2619</v>
      </c>
      <c r="C51" s="197" t="s">
        <v>2618</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3" t="s">
        <v>2620</v>
      </c>
      <c r="B52" s="91" t="s">
        <v>2621</v>
      </c>
      <c r="C52" s="197" t="s">
        <v>2620</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3" t="s">
        <v>2622</v>
      </c>
      <c r="B53" s="91" t="s">
        <v>2623</v>
      </c>
      <c r="C53" s="197" t="s">
        <v>2622</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3" t="s">
        <v>2624</v>
      </c>
      <c r="B54" s="91" t="s">
        <v>2625</v>
      </c>
      <c r="C54" s="197" t="s">
        <v>2624</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3" t="s">
        <v>2626</v>
      </c>
      <c r="B55" s="91" t="s">
        <v>2627</v>
      </c>
      <c r="C55" s="197" t="s">
        <v>2626</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3" t="s">
        <v>2628</v>
      </c>
      <c r="B56" s="91" t="s">
        <v>2629</v>
      </c>
      <c r="C56" s="197" t="s">
        <v>2628</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3" t="s">
        <v>2630</v>
      </c>
      <c r="B57" s="91" t="s">
        <v>2631</v>
      </c>
      <c r="C57" s="197" t="s">
        <v>2630</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3" t="s">
        <v>2632</v>
      </c>
      <c r="B58" s="91" t="s">
        <v>2633</v>
      </c>
      <c r="C58" s="197" t="s">
        <v>2632</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3" t="s">
        <v>2634</v>
      </c>
      <c r="B59" s="91" t="s">
        <v>2635</v>
      </c>
      <c r="C59" s="197" t="s">
        <v>2634</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3" t="s">
        <v>2636</v>
      </c>
      <c r="B60" s="91" t="s">
        <v>2637</v>
      </c>
      <c r="C60" s="197" t="s">
        <v>2636</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3" t="s">
        <v>2638</v>
      </c>
      <c r="B61" s="91" t="s">
        <v>2639</v>
      </c>
      <c r="C61" s="197" t="s">
        <v>2638</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3" t="s">
        <v>2640</v>
      </c>
      <c r="B62" s="91" t="s">
        <v>2641</v>
      </c>
      <c r="C62" s="197" t="s">
        <v>2640</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3" t="s">
        <v>2642</v>
      </c>
      <c r="B63" s="91" t="s">
        <v>2643</v>
      </c>
      <c r="C63" s="197" t="s">
        <v>2642</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3" t="s">
        <v>2644</v>
      </c>
      <c r="B64" s="91" t="s">
        <v>2645</v>
      </c>
      <c r="C64" s="197" t="s">
        <v>2644</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3" t="s">
        <v>2646</v>
      </c>
      <c r="B65" s="91" t="s">
        <v>2647</v>
      </c>
      <c r="C65" s="197" t="s">
        <v>2646</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3" t="s">
        <v>2648</v>
      </c>
      <c r="B66" s="91" t="s">
        <v>2649</v>
      </c>
      <c r="C66" s="197" t="s">
        <v>2648</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3" t="s">
        <v>2650</v>
      </c>
      <c r="B67" s="91" t="s">
        <v>2651</v>
      </c>
      <c r="C67" s="197" t="s">
        <v>2650</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3" t="s">
        <v>2652</v>
      </c>
      <c r="B68" s="91" t="s">
        <v>2653</v>
      </c>
      <c r="C68" s="197" t="s">
        <v>2652</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3" t="s">
        <v>2654</v>
      </c>
      <c r="B69" s="91" t="s">
        <v>2655</v>
      </c>
      <c r="C69" s="197" t="s">
        <v>2654</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3" t="s">
        <v>2656</v>
      </c>
      <c r="B70" s="91" t="s">
        <v>2657</v>
      </c>
      <c r="C70" s="197" t="s">
        <v>2656</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3" t="s">
        <v>2658</v>
      </c>
      <c r="B71" s="91" t="s">
        <v>2659</v>
      </c>
      <c r="C71" s="197" t="s">
        <v>2658</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3" t="s">
        <v>2660</v>
      </c>
      <c r="B72" s="91" t="s">
        <v>2661</v>
      </c>
      <c r="C72" s="197" t="s">
        <v>2660</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3" t="s">
        <v>2662</v>
      </c>
      <c r="B73" s="91" t="s">
        <v>2663</v>
      </c>
      <c r="C73" s="197" t="s">
        <v>2662</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3" t="s">
        <v>2041</v>
      </c>
      <c r="B74" s="91" t="s">
        <v>2664</v>
      </c>
      <c r="C74" s="197" t="s">
        <v>2041</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3" t="s">
        <v>2043</v>
      </c>
      <c r="B75" s="91" t="s">
        <v>2665</v>
      </c>
      <c r="C75" s="197" t="s">
        <v>2043</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3" t="s">
        <v>2045</v>
      </c>
      <c r="B76" s="91" t="s">
        <v>2666</v>
      </c>
      <c r="C76" s="197" t="s">
        <v>2045</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3" t="s">
        <v>2047</v>
      </c>
      <c r="B77" s="91" t="s">
        <v>2667</v>
      </c>
      <c r="C77" s="197" t="s">
        <v>2047</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3" t="s">
        <v>2049</v>
      </c>
      <c r="B78" s="91" t="s">
        <v>2668</v>
      </c>
      <c r="C78" s="197" t="s">
        <v>2049</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3" t="s">
        <v>2051</v>
      </c>
      <c r="B79" s="91" t="s">
        <v>2669</v>
      </c>
      <c r="C79" s="197" t="s">
        <v>2051</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3" t="s">
        <v>2053</v>
      </c>
      <c r="B80" s="91" t="s">
        <v>2670</v>
      </c>
      <c r="C80" s="197" t="s">
        <v>2053</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3" t="s">
        <v>2055</v>
      </c>
      <c r="B81" s="91" t="s">
        <v>2671</v>
      </c>
      <c r="C81" s="197" t="s">
        <v>2055</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3" t="s">
        <v>2057</v>
      </c>
      <c r="B82" s="91" t="s">
        <v>2672</v>
      </c>
      <c r="C82" s="197" t="s">
        <v>2057</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3" t="s">
        <v>2059</v>
      </c>
      <c r="B83" s="91" t="s">
        <v>2673</v>
      </c>
      <c r="C83" s="197" t="s">
        <v>2059</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3" t="s">
        <v>2061</v>
      </c>
      <c r="B84" s="91" t="s">
        <v>2674</v>
      </c>
      <c r="C84" s="197" t="s">
        <v>2061</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3" t="s">
        <v>2063</v>
      </c>
      <c r="B85" s="91" t="s">
        <v>2675</v>
      </c>
      <c r="C85" s="197" t="s">
        <v>2063</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3" t="s">
        <v>2065</v>
      </c>
      <c r="B86" s="91" t="s">
        <v>2676</v>
      </c>
      <c r="C86" s="197" t="s">
        <v>2065</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3" t="s">
        <v>2677</v>
      </c>
      <c r="B87" s="91" t="s">
        <v>2678</v>
      </c>
      <c r="C87" s="197" t="s">
        <v>2677</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3" t="s">
        <v>2679</v>
      </c>
      <c r="B88" s="91" t="s">
        <v>2680</v>
      </c>
      <c r="C88" s="197" t="s">
        <v>2679</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3" t="s">
        <v>2681</v>
      </c>
      <c r="B89" s="91" t="s">
        <v>2682</v>
      </c>
      <c r="C89" s="197" t="s">
        <v>2681</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3" t="s">
        <v>2683</v>
      </c>
      <c r="B90" s="91" t="s">
        <v>2684</v>
      </c>
      <c r="C90" s="197" t="s">
        <v>2683</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3" t="s">
        <v>2685</v>
      </c>
      <c r="B91" s="91" t="s">
        <v>1601</v>
      </c>
      <c r="C91" s="197" t="s">
        <v>2685</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3" t="s">
        <v>2686</v>
      </c>
      <c r="B92" s="91" t="s">
        <v>2687</v>
      </c>
      <c r="C92" s="197" t="s">
        <v>2686</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3" t="s">
        <v>2688</v>
      </c>
      <c r="B93" s="91" t="s">
        <v>2689</v>
      </c>
      <c r="C93" s="197" t="s">
        <v>2688</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3" t="s">
        <v>2690</v>
      </c>
      <c r="B94" s="91" t="s">
        <v>2691</v>
      </c>
      <c r="C94" s="197" t="s">
        <v>2690</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3" t="s">
        <v>2692</v>
      </c>
      <c r="B95" s="91" t="s">
        <v>2693</v>
      </c>
      <c r="C95" s="197" t="s">
        <v>2692</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3" t="s">
        <v>2694</v>
      </c>
      <c r="B96" s="91" t="s">
        <v>2695</v>
      </c>
      <c r="C96" s="197" t="s">
        <v>2694</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3" t="s">
        <v>2696</v>
      </c>
      <c r="B97" s="91" t="s">
        <v>2697</v>
      </c>
      <c r="C97" s="197" t="s">
        <v>2696</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3" t="s">
        <v>2698</v>
      </c>
      <c r="B98" s="91" t="s">
        <v>2699</v>
      </c>
      <c r="C98" s="197" t="s">
        <v>2698</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3" t="s">
        <v>2700</v>
      </c>
      <c r="B99" s="91" t="s">
        <v>2701</v>
      </c>
      <c r="C99" s="197" t="s">
        <v>2700</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3" t="s">
        <v>2702</v>
      </c>
      <c r="B100" s="91" t="s">
        <v>2703</v>
      </c>
      <c r="C100" s="197" t="s">
        <v>2702</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3" t="s">
        <v>2704</v>
      </c>
      <c r="B101" s="91" t="s">
        <v>2705</v>
      </c>
      <c r="C101" s="197" t="s">
        <v>2704</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3" t="s">
        <v>2706</v>
      </c>
      <c r="B102" s="91" t="s">
        <v>2707</v>
      </c>
      <c r="C102" s="197" t="s">
        <v>2706</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3" t="s">
        <v>2708</v>
      </c>
      <c r="B103" s="91" t="s">
        <v>2709</v>
      </c>
      <c r="C103" s="197" t="s">
        <v>2708</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3" t="s">
        <v>2710</v>
      </c>
      <c r="B104" s="91" t="s">
        <v>2711</v>
      </c>
      <c r="C104" s="197" t="s">
        <v>2710</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3" t="s">
        <v>2712</v>
      </c>
      <c r="B105" s="91" t="s">
        <v>2713</v>
      </c>
      <c r="C105" s="197" t="s">
        <v>2712</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3" t="s">
        <v>2714</v>
      </c>
      <c r="B106" s="91" t="s">
        <v>2715</v>
      </c>
      <c r="C106" s="197" t="s">
        <v>2714</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3" t="s">
        <v>2716</v>
      </c>
      <c r="B107" s="91" t="s">
        <v>2717</v>
      </c>
      <c r="C107" s="197" t="s">
        <v>2716</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3" t="s">
        <v>2718</v>
      </c>
      <c r="B108" s="91" t="s">
        <v>2719</v>
      </c>
      <c r="C108" s="197" t="s">
        <v>2718</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3" t="s">
        <v>2720</v>
      </c>
      <c r="B109" s="91" t="s">
        <v>2721</v>
      </c>
      <c r="C109" s="197" t="s">
        <v>2720</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3" t="s">
        <v>2722</v>
      </c>
      <c r="B110" s="91" t="s">
        <v>2723</v>
      </c>
      <c r="C110" s="197" t="s">
        <v>2722</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3" t="s">
        <v>2724</v>
      </c>
      <c r="B111" s="91" t="s">
        <v>2725</v>
      </c>
      <c r="C111" s="197" t="s">
        <v>2724</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3" t="s">
        <v>2726</v>
      </c>
      <c r="B112" s="91" t="s">
        <v>2727</v>
      </c>
      <c r="C112" s="197" t="s">
        <v>2726</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3" t="s">
        <v>2728</v>
      </c>
      <c r="B113" s="91" t="s">
        <v>2729</v>
      </c>
      <c r="C113" s="197" t="s">
        <v>2728</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3" t="s">
        <v>2730</v>
      </c>
      <c r="B114" s="91" t="s">
        <v>2731</v>
      </c>
      <c r="C114" s="197" t="s">
        <v>2730</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3" t="s">
        <v>2732</v>
      </c>
      <c r="B115" s="91" t="s">
        <v>2733</v>
      </c>
      <c r="C115" s="197" t="s">
        <v>2732</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3" t="s">
        <v>2734</v>
      </c>
      <c r="B116" s="91" t="s">
        <v>2735</v>
      </c>
      <c r="C116" s="197" t="s">
        <v>2734</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3" t="s">
        <v>2736</v>
      </c>
      <c r="B117" s="91" t="s">
        <v>2737</v>
      </c>
      <c r="C117" s="197" t="s">
        <v>2736</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3" t="s">
        <v>2738</v>
      </c>
      <c r="B118" s="91" t="s">
        <v>2739</v>
      </c>
      <c r="C118" s="197" t="s">
        <v>2738</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3" t="s">
        <v>2740</v>
      </c>
      <c r="B119" s="91" t="s">
        <v>2741</v>
      </c>
      <c r="C119" s="197" t="s">
        <v>2740</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3" t="s">
        <v>2742</v>
      </c>
      <c r="B120" s="91" t="s">
        <v>2743</v>
      </c>
      <c r="C120" s="197" t="s">
        <v>2742</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3" t="s">
        <v>2744</v>
      </c>
      <c r="B121" s="91" t="s">
        <v>2745</v>
      </c>
      <c r="C121" s="197" t="s">
        <v>2744</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3" t="s">
        <v>2746</v>
      </c>
      <c r="B122" s="91" t="s">
        <v>2747</v>
      </c>
      <c r="C122" s="197" t="s">
        <v>2746</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3" t="s">
        <v>2748</v>
      </c>
      <c r="B123" s="91" t="s">
        <v>2749</v>
      </c>
      <c r="C123" s="197" t="s">
        <v>2748</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3" t="s">
        <v>2750</v>
      </c>
      <c r="B124" s="91" t="s">
        <v>2751</v>
      </c>
      <c r="C124" s="197" t="s">
        <v>2750</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3" t="s">
        <v>2752</v>
      </c>
      <c r="B125" s="91" t="s">
        <v>2753</v>
      </c>
      <c r="C125" s="197" t="s">
        <v>2752</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3" t="s">
        <v>2754</v>
      </c>
      <c r="B126" s="91" t="s">
        <v>2755</v>
      </c>
      <c r="C126" s="197" t="s">
        <v>2754</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3" t="s">
        <v>2756</v>
      </c>
      <c r="B127" s="91" t="s">
        <v>2757</v>
      </c>
      <c r="C127" s="197" t="s">
        <v>2756</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3" t="s">
        <v>2758</v>
      </c>
      <c r="B128" s="91" t="s">
        <v>2759</v>
      </c>
      <c r="C128" s="197" t="s">
        <v>2758</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3" t="s">
        <v>2760</v>
      </c>
      <c r="B129" s="91" t="s">
        <v>2761</v>
      </c>
      <c r="C129" s="197" t="s">
        <v>2760</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3" t="s">
        <v>2762</v>
      </c>
      <c r="B130" s="91" t="s">
        <v>2763</v>
      </c>
      <c r="C130" s="197" t="s">
        <v>2762</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3" t="s">
        <v>2764</v>
      </c>
      <c r="B131" s="91" t="s">
        <v>2765</v>
      </c>
      <c r="C131" s="197" t="s">
        <v>2764</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3" t="s">
        <v>2766</v>
      </c>
      <c r="B132" s="91" t="s">
        <v>2767</v>
      </c>
      <c r="C132" s="197" t="s">
        <v>2766</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3" t="s">
        <v>2768</v>
      </c>
      <c r="B133" s="91" t="s">
        <v>2769</v>
      </c>
      <c r="C133" s="197" t="s">
        <v>2768</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3" t="s">
        <v>2770</v>
      </c>
      <c r="B134" s="91" t="s">
        <v>2771</v>
      </c>
      <c r="C134" s="197" t="s">
        <v>2770</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3" t="s">
        <v>2772</v>
      </c>
      <c r="B135" s="91" t="s">
        <v>2773</v>
      </c>
      <c r="C135" s="197" t="s">
        <v>2772</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3" t="s">
        <v>2774</v>
      </c>
      <c r="B136" s="91" t="s">
        <v>2775</v>
      </c>
      <c r="C136" s="197" t="s">
        <v>2774</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3" t="s">
        <v>2776</v>
      </c>
      <c r="B137" s="91" t="s">
        <v>1628</v>
      </c>
      <c r="C137" s="197" t="s">
        <v>2776</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3" t="s">
        <v>2777</v>
      </c>
      <c r="B138" s="247" t="s">
        <v>2778</v>
      </c>
      <c r="C138" s="197" t="s">
        <v>2777</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3" t="s">
        <v>2779</v>
      </c>
      <c r="B139" s="91" t="s">
        <v>2780</v>
      </c>
      <c r="C139" s="197" t="s">
        <v>2779</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3" t="s">
        <v>2781</v>
      </c>
      <c r="B140" s="91" t="s">
        <v>2782</v>
      </c>
      <c r="C140" s="197" t="s">
        <v>2781</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15"/>
      <c r="B141" s="205" t="s">
        <v>2783</v>
      </c>
      <c r="C141" s="198" t="s">
        <v>2784</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x14ac:dyDescent="0.2">
      <c r="A1" s="296"/>
      <c r="B1" s="297"/>
      <c r="C1" s="296"/>
      <c r="D1" s="298"/>
      <c r="E1" s="298"/>
    </row>
    <row r="2" spans="1:25" ht="50.1" customHeight="1" x14ac:dyDescent="0.2">
      <c r="A2" s="379" t="s">
        <v>2785</v>
      </c>
      <c r="B2" s="380"/>
      <c r="C2" s="380"/>
      <c r="D2" s="380"/>
      <c r="E2" s="380"/>
      <c r="F2" s="39"/>
      <c r="G2" s="39"/>
      <c r="H2" s="39"/>
      <c r="I2" s="39"/>
      <c r="J2" s="39"/>
      <c r="K2" s="39"/>
      <c r="L2" s="39"/>
      <c r="M2" s="39"/>
      <c r="N2" s="39"/>
      <c r="O2" s="39"/>
      <c r="P2" s="39"/>
      <c r="Q2" s="39"/>
      <c r="R2" s="39"/>
      <c r="S2" s="39"/>
      <c r="T2" s="39"/>
      <c r="U2" s="39"/>
      <c r="V2" s="39"/>
    </row>
    <row r="3" spans="1:25" s="30" customFormat="1" ht="48" customHeight="1" x14ac:dyDescent="0.2">
      <c r="A3" s="299" t="s">
        <v>1942</v>
      </c>
      <c r="B3" s="300" t="s">
        <v>40</v>
      </c>
      <c r="C3" s="301" t="s">
        <v>41</v>
      </c>
      <c r="D3" s="300" t="s">
        <v>2786</v>
      </c>
      <c r="E3" s="302" t="s">
        <v>2787</v>
      </c>
      <c r="F3" s="254"/>
      <c r="G3" s="254"/>
      <c r="H3" s="254"/>
      <c r="I3" s="254"/>
      <c r="J3" s="254"/>
      <c r="K3" s="254"/>
      <c r="L3" s="254"/>
      <c r="M3" s="254"/>
      <c r="N3" s="254"/>
      <c r="O3" s="254"/>
      <c r="P3" s="254"/>
      <c r="Q3" s="254"/>
      <c r="R3" s="254"/>
      <c r="S3" s="254"/>
      <c r="T3" s="254"/>
      <c r="U3" s="254"/>
      <c r="V3" s="254"/>
    </row>
    <row r="4" spans="1:25" s="238" customFormat="1" ht="12" customHeight="1" x14ac:dyDescent="0.2">
      <c r="A4" s="303">
        <v>1</v>
      </c>
      <c r="B4" s="304">
        <v>2</v>
      </c>
      <c r="C4" s="305" t="s">
        <v>52</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22" t="s">
        <v>2788</v>
      </c>
      <c r="B5" s="119" t="s">
        <v>2789</v>
      </c>
      <c r="C5" s="120" t="s">
        <v>2788</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
      <c r="A6" s="223" t="s">
        <v>2790</v>
      </c>
      <c r="B6" s="121" t="s">
        <v>2791</v>
      </c>
      <c r="C6" s="103" t="s">
        <v>2790</v>
      </c>
      <c r="D6" s="87">
        <f t="shared" ref="D6:E6" si="1">D7+D14</f>
        <v>0</v>
      </c>
      <c r="E6" s="118">
        <f t="shared" si="1"/>
        <v>0</v>
      </c>
      <c r="F6" s="38"/>
      <c r="G6" s="38"/>
      <c r="H6" s="38"/>
      <c r="I6" s="38"/>
      <c r="J6" s="38"/>
      <c r="K6" s="38"/>
      <c r="L6" s="38"/>
      <c r="M6" s="38"/>
      <c r="N6" s="38"/>
      <c r="O6" s="38"/>
      <c r="P6" s="38"/>
      <c r="Q6" s="38"/>
      <c r="R6" s="38"/>
      <c r="S6" s="38"/>
      <c r="T6" s="38"/>
      <c r="U6" s="38"/>
      <c r="V6" s="38"/>
    </row>
    <row r="7" spans="1:25" ht="24" x14ac:dyDescent="0.2">
      <c r="A7" s="223" t="s">
        <v>605</v>
      </c>
      <c r="B7" s="121" t="s">
        <v>2792</v>
      </c>
      <c r="C7" s="103" t="s">
        <v>2793</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
      <c r="A8" s="223" t="s">
        <v>605</v>
      </c>
      <c r="B8" s="121" t="s">
        <v>2794</v>
      </c>
      <c r="C8" s="103" t="s">
        <v>2795</v>
      </c>
      <c r="D8" s="264"/>
      <c r="E8" s="265"/>
      <c r="F8" s="38"/>
      <c r="G8" s="38"/>
      <c r="H8" s="38"/>
      <c r="I8" s="38"/>
      <c r="J8" s="38"/>
      <c r="K8" s="38"/>
      <c r="L8" s="38"/>
      <c r="M8" s="38"/>
      <c r="N8" s="38"/>
      <c r="O8" s="38"/>
      <c r="P8" s="38"/>
      <c r="Q8" s="38"/>
      <c r="R8" s="38"/>
      <c r="S8" s="38"/>
      <c r="T8" s="38"/>
      <c r="U8" s="38"/>
      <c r="V8" s="38"/>
    </row>
    <row r="9" spans="1:25" ht="13.5" customHeight="1" x14ac:dyDescent="0.2">
      <c r="A9" s="223" t="s">
        <v>605</v>
      </c>
      <c r="B9" s="121" t="s">
        <v>2796</v>
      </c>
      <c r="C9" s="103" t="s">
        <v>2797</v>
      </c>
      <c r="D9" s="264"/>
      <c r="E9" s="265"/>
      <c r="F9" s="38"/>
      <c r="G9" s="38"/>
      <c r="H9" s="38"/>
      <c r="I9" s="38"/>
      <c r="J9" s="38"/>
      <c r="K9" s="38"/>
      <c r="L9" s="38"/>
      <c r="M9" s="38"/>
      <c r="N9" s="38"/>
      <c r="O9" s="38"/>
      <c r="P9" s="38"/>
      <c r="Q9" s="38"/>
      <c r="R9" s="38"/>
      <c r="S9" s="38"/>
      <c r="T9" s="38"/>
      <c r="U9" s="38"/>
      <c r="V9" s="38"/>
    </row>
    <row r="10" spans="1:25" ht="13.5" customHeight="1" x14ac:dyDescent="0.2">
      <c r="A10" s="223" t="s">
        <v>605</v>
      </c>
      <c r="B10" s="121" t="s">
        <v>2034</v>
      </c>
      <c r="C10" s="103" t="s">
        <v>2798</v>
      </c>
      <c r="D10" s="264"/>
      <c r="E10" s="265"/>
      <c r="F10" s="38"/>
      <c r="G10" s="38"/>
      <c r="H10" s="38"/>
      <c r="I10" s="38"/>
      <c r="J10" s="38"/>
      <c r="K10" s="38"/>
      <c r="L10" s="38"/>
      <c r="M10" s="38"/>
      <c r="N10" s="38"/>
      <c r="O10" s="38"/>
      <c r="P10" s="38"/>
      <c r="Q10" s="38"/>
      <c r="R10" s="38"/>
      <c r="S10" s="38"/>
      <c r="T10" s="38"/>
      <c r="U10" s="38"/>
      <c r="V10" s="38"/>
    </row>
    <row r="11" spans="1:25" ht="13.5" customHeight="1" x14ac:dyDescent="0.2">
      <c r="A11" s="223" t="s">
        <v>605</v>
      </c>
      <c r="B11" s="121" t="s">
        <v>388</v>
      </c>
      <c r="C11" s="103" t="s">
        <v>2799</v>
      </c>
      <c r="D11" s="264"/>
      <c r="E11" s="265"/>
      <c r="F11" s="38"/>
      <c r="G11" s="38"/>
      <c r="H11" s="38"/>
      <c r="I11" s="38"/>
      <c r="J11" s="38"/>
      <c r="K11" s="38"/>
      <c r="L11" s="38"/>
      <c r="M11" s="38"/>
      <c r="N11" s="38"/>
      <c r="O11" s="38"/>
      <c r="P11" s="38"/>
      <c r="Q11" s="38"/>
      <c r="R11" s="38"/>
      <c r="S11" s="38"/>
      <c r="T11" s="38"/>
      <c r="U11" s="38"/>
      <c r="V11" s="38"/>
    </row>
    <row r="12" spans="1:25" ht="13.5" customHeight="1" x14ac:dyDescent="0.2">
      <c r="A12" s="223" t="s">
        <v>605</v>
      </c>
      <c r="B12" s="121" t="s">
        <v>2800</v>
      </c>
      <c r="C12" s="103" t="s">
        <v>2801</v>
      </c>
      <c r="D12" s="264"/>
      <c r="E12" s="265"/>
      <c r="F12" s="38"/>
      <c r="G12" s="38"/>
      <c r="H12" s="38"/>
      <c r="I12" s="38"/>
      <c r="J12" s="38"/>
      <c r="K12" s="38"/>
      <c r="L12" s="38"/>
      <c r="M12" s="38"/>
      <c r="N12" s="38"/>
      <c r="O12" s="38"/>
      <c r="P12" s="38"/>
      <c r="Q12" s="38"/>
      <c r="R12" s="38"/>
      <c r="S12" s="38"/>
      <c r="T12" s="38"/>
      <c r="U12" s="38"/>
      <c r="V12" s="38"/>
    </row>
    <row r="13" spans="1:25" ht="13.5" customHeight="1" x14ac:dyDescent="0.2">
      <c r="A13" s="223" t="s">
        <v>605</v>
      </c>
      <c r="B13" s="121" t="s">
        <v>2802</v>
      </c>
      <c r="C13" s="103" t="s">
        <v>2803</v>
      </c>
      <c r="D13" s="264"/>
      <c r="E13" s="265"/>
      <c r="F13" s="38"/>
      <c r="G13" s="38"/>
      <c r="H13" s="38"/>
      <c r="I13" s="38"/>
      <c r="J13" s="38"/>
      <c r="K13" s="38"/>
      <c r="L13" s="38"/>
      <c r="M13" s="38"/>
      <c r="N13" s="38"/>
      <c r="O13" s="38"/>
      <c r="P13" s="38"/>
      <c r="Q13" s="38"/>
      <c r="R13" s="38"/>
      <c r="S13" s="38"/>
      <c r="T13" s="38"/>
      <c r="U13" s="38"/>
      <c r="V13" s="38"/>
    </row>
    <row r="14" spans="1:25" ht="24" x14ac:dyDescent="0.2">
      <c r="A14" s="223" t="s">
        <v>605</v>
      </c>
      <c r="B14" s="121" t="s">
        <v>2804</v>
      </c>
      <c r="C14" s="103" t="s">
        <v>2805</v>
      </c>
      <c r="D14" s="266"/>
      <c r="E14" s="267"/>
      <c r="F14" s="38"/>
      <c r="G14" s="38"/>
      <c r="H14" s="38"/>
      <c r="I14" s="38"/>
      <c r="J14" s="38"/>
      <c r="K14" s="38"/>
      <c r="L14" s="38"/>
      <c r="M14" s="38"/>
      <c r="N14" s="38"/>
      <c r="O14" s="38"/>
      <c r="P14" s="38"/>
      <c r="Q14" s="38"/>
      <c r="R14" s="38"/>
      <c r="S14" s="38"/>
      <c r="T14" s="38"/>
      <c r="U14" s="38"/>
      <c r="V14" s="38"/>
    </row>
    <row r="15" spans="1:25" ht="13.5" customHeight="1" x14ac:dyDescent="0.2">
      <c r="A15" s="223" t="s">
        <v>605</v>
      </c>
      <c r="B15" s="121" t="s">
        <v>2806</v>
      </c>
      <c r="C15" s="103" t="s">
        <v>2807</v>
      </c>
      <c r="D15" s="264"/>
      <c r="E15" s="265"/>
      <c r="F15" s="38"/>
      <c r="G15" s="38"/>
      <c r="H15" s="38"/>
      <c r="I15" s="38"/>
      <c r="J15" s="38"/>
      <c r="K15" s="38"/>
      <c r="L15" s="38"/>
      <c r="M15" s="38"/>
      <c r="N15" s="38"/>
      <c r="O15" s="38"/>
      <c r="P15" s="38"/>
      <c r="Q15" s="38"/>
      <c r="R15" s="38"/>
      <c r="S15" s="38"/>
      <c r="T15" s="38"/>
      <c r="U15" s="38"/>
      <c r="V15" s="38"/>
    </row>
    <row r="16" spans="1:25" ht="24" x14ac:dyDescent="0.2">
      <c r="A16" s="223" t="s">
        <v>605</v>
      </c>
      <c r="B16" s="121" t="s">
        <v>2808</v>
      </c>
      <c r="C16" s="103" t="s">
        <v>2809</v>
      </c>
      <c r="D16" s="264"/>
      <c r="E16" s="265"/>
      <c r="F16" s="38"/>
      <c r="G16" s="38"/>
      <c r="H16" s="38"/>
      <c r="I16" s="38"/>
      <c r="J16" s="38"/>
      <c r="K16" s="38"/>
      <c r="L16" s="38"/>
      <c r="M16" s="38"/>
      <c r="N16" s="38"/>
      <c r="O16" s="38"/>
      <c r="P16" s="38"/>
      <c r="Q16" s="38"/>
      <c r="R16" s="38"/>
      <c r="S16" s="38"/>
      <c r="T16" s="38"/>
      <c r="U16" s="38"/>
      <c r="V16" s="38"/>
    </row>
    <row r="17" spans="1:22" ht="13.5" customHeight="1" x14ac:dyDescent="0.2">
      <c r="A17" s="223" t="s">
        <v>605</v>
      </c>
      <c r="B17" s="121" t="s">
        <v>2810</v>
      </c>
      <c r="C17" s="103" t="s">
        <v>2811</v>
      </c>
      <c r="D17" s="264"/>
      <c r="E17" s="265"/>
      <c r="F17" s="38"/>
      <c r="G17" s="38"/>
      <c r="H17" s="38"/>
      <c r="I17" s="38"/>
      <c r="J17" s="38"/>
      <c r="K17" s="38"/>
      <c r="L17" s="38"/>
      <c r="M17" s="38"/>
      <c r="N17" s="38"/>
      <c r="O17" s="38"/>
      <c r="P17" s="38"/>
      <c r="Q17" s="38"/>
      <c r="R17" s="38"/>
      <c r="S17" s="38"/>
      <c r="T17" s="38"/>
      <c r="U17" s="38"/>
      <c r="V17" s="38"/>
    </row>
    <row r="18" spans="1:22" ht="13.5" customHeight="1" x14ac:dyDescent="0.2">
      <c r="A18" s="223" t="s">
        <v>605</v>
      </c>
      <c r="B18" s="121" t="s">
        <v>2812</v>
      </c>
      <c r="C18" s="103" t="s">
        <v>2813</v>
      </c>
      <c r="D18" s="264"/>
      <c r="E18" s="265"/>
      <c r="F18" s="38"/>
      <c r="G18" s="38"/>
      <c r="H18" s="38"/>
      <c r="I18" s="38"/>
      <c r="J18" s="38"/>
      <c r="K18" s="38"/>
      <c r="L18" s="38"/>
      <c r="M18" s="38"/>
      <c r="N18" s="38"/>
      <c r="O18" s="38"/>
      <c r="P18" s="38"/>
      <c r="Q18" s="38"/>
      <c r="R18" s="38"/>
      <c r="S18" s="38"/>
      <c r="T18" s="38"/>
      <c r="U18" s="38"/>
      <c r="V18" s="38"/>
    </row>
    <row r="19" spans="1:22" ht="13.5" customHeight="1" x14ac:dyDescent="0.2">
      <c r="A19" s="223" t="s">
        <v>605</v>
      </c>
      <c r="B19" s="121" t="s">
        <v>2814</v>
      </c>
      <c r="C19" s="103" t="s">
        <v>2815</v>
      </c>
      <c r="D19" s="264"/>
      <c r="E19" s="265"/>
      <c r="F19" s="38"/>
      <c r="G19" s="38"/>
      <c r="H19" s="38"/>
      <c r="I19" s="38"/>
      <c r="J19" s="38"/>
      <c r="K19" s="38"/>
      <c r="L19" s="38"/>
      <c r="M19" s="38"/>
      <c r="N19" s="38"/>
      <c r="O19" s="38"/>
      <c r="P19" s="38"/>
      <c r="Q19" s="38"/>
      <c r="R19" s="38"/>
      <c r="S19" s="38"/>
      <c r="T19" s="38"/>
      <c r="U19" s="38"/>
      <c r="V19" s="38"/>
    </row>
    <row r="20" spans="1:22" ht="13.5" customHeight="1" x14ac:dyDescent="0.2">
      <c r="A20" s="223" t="s">
        <v>605</v>
      </c>
      <c r="B20" s="121" t="s">
        <v>2816</v>
      </c>
      <c r="C20" s="103" t="s">
        <v>2817</v>
      </c>
      <c r="D20" s="264"/>
      <c r="E20" s="265"/>
      <c r="F20" s="38"/>
      <c r="G20" s="38"/>
      <c r="H20" s="38"/>
      <c r="I20" s="38"/>
      <c r="J20" s="38"/>
      <c r="K20" s="38"/>
      <c r="L20" s="38"/>
      <c r="M20" s="38"/>
      <c r="N20" s="38"/>
      <c r="O20" s="38"/>
      <c r="P20" s="38"/>
      <c r="Q20" s="38"/>
      <c r="R20" s="38"/>
      <c r="S20" s="38"/>
      <c r="T20" s="38"/>
      <c r="U20" s="38"/>
      <c r="V20" s="38"/>
    </row>
    <row r="21" spans="1:22" ht="13.5" customHeight="1" x14ac:dyDescent="0.2">
      <c r="A21" s="223" t="s">
        <v>605</v>
      </c>
      <c r="B21" s="121" t="s">
        <v>2818</v>
      </c>
      <c r="C21" s="103" t="s">
        <v>2819</v>
      </c>
      <c r="D21" s="264"/>
      <c r="E21" s="265"/>
      <c r="F21" s="38"/>
      <c r="G21" s="38"/>
      <c r="H21" s="38"/>
      <c r="I21" s="38"/>
      <c r="J21" s="38"/>
      <c r="K21" s="38"/>
      <c r="L21" s="38"/>
      <c r="M21" s="38"/>
      <c r="N21" s="38"/>
      <c r="O21" s="38"/>
      <c r="P21" s="38"/>
      <c r="Q21" s="38"/>
      <c r="R21" s="38"/>
      <c r="S21" s="38"/>
      <c r="T21" s="38"/>
      <c r="U21" s="38"/>
      <c r="V21" s="38"/>
    </row>
    <row r="22" spans="1:22" ht="13.5" customHeight="1" x14ac:dyDescent="0.2">
      <c r="A22" s="223" t="s">
        <v>2820</v>
      </c>
      <c r="B22" s="121" t="s">
        <v>2821</v>
      </c>
      <c r="C22" s="103" t="s">
        <v>2820</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
      <c r="A23" s="223" t="s">
        <v>605</v>
      </c>
      <c r="B23" s="121" t="s">
        <v>2822</v>
      </c>
      <c r="C23" s="103" t="s">
        <v>2823</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
      <c r="A24" s="223" t="s">
        <v>605</v>
      </c>
      <c r="B24" s="121" t="s">
        <v>2794</v>
      </c>
      <c r="C24" s="103" t="s">
        <v>2824</v>
      </c>
      <c r="D24" s="264"/>
      <c r="E24" s="265"/>
      <c r="F24" s="38"/>
      <c r="G24" s="38"/>
      <c r="H24" s="38"/>
      <c r="I24" s="38"/>
      <c r="J24" s="38"/>
      <c r="K24" s="38"/>
      <c r="L24" s="38"/>
      <c r="M24" s="38"/>
      <c r="N24" s="38"/>
      <c r="O24" s="38"/>
      <c r="P24" s="38"/>
      <c r="Q24" s="38"/>
      <c r="R24" s="38"/>
      <c r="S24" s="38"/>
      <c r="T24" s="38"/>
      <c r="U24" s="38"/>
      <c r="V24" s="38"/>
    </row>
    <row r="25" spans="1:22" ht="13.5" customHeight="1" x14ac:dyDescent="0.2">
      <c r="A25" s="223" t="s">
        <v>605</v>
      </c>
      <c r="B25" s="121" t="s">
        <v>2796</v>
      </c>
      <c r="C25" s="103" t="s">
        <v>2825</v>
      </c>
      <c r="D25" s="264"/>
      <c r="E25" s="265"/>
      <c r="F25" s="38"/>
      <c r="G25" s="38"/>
      <c r="H25" s="38"/>
      <c r="I25" s="38"/>
      <c r="J25" s="38"/>
      <c r="K25" s="38"/>
      <c r="L25" s="38"/>
      <c r="M25" s="38"/>
      <c r="N25" s="38"/>
      <c r="O25" s="38"/>
      <c r="P25" s="38"/>
      <c r="Q25" s="38"/>
      <c r="R25" s="38"/>
      <c r="S25" s="38"/>
      <c r="T25" s="38"/>
      <c r="U25" s="38"/>
      <c r="V25" s="38"/>
    </row>
    <row r="26" spans="1:22" ht="13.5" customHeight="1" x14ac:dyDescent="0.2">
      <c r="A26" s="223" t="s">
        <v>605</v>
      </c>
      <c r="B26" s="121" t="s">
        <v>2034</v>
      </c>
      <c r="C26" s="103" t="s">
        <v>2826</v>
      </c>
      <c r="D26" s="264"/>
      <c r="E26" s="265"/>
      <c r="F26" s="38"/>
      <c r="G26" s="38"/>
      <c r="H26" s="38"/>
      <c r="I26" s="38"/>
      <c r="J26" s="38"/>
      <c r="K26" s="38"/>
      <c r="L26" s="38"/>
      <c r="M26" s="38"/>
      <c r="N26" s="38"/>
      <c r="O26" s="38"/>
      <c r="P26" s="38"/>
      <c r="Q26" s="38"/>
      <c r="R26" s="38"/>
      <c r="S26" s="38"/>
      <c r="T26" s="38"/>
      <c r="U26" s="38"/>
      <c r="V26" s="38"/>
    </row>
    <row r="27" spans="1:22" ht="13.5" customHeight="1" x14ac:dyDescent="0.2">
      <c r="A27" s="223" t="s">
        <v>605</v>
      </c>
      <c r="B27" s="121" t="s">
        <v>388</v>
      </c>
      <c r="C27" s="103" t="s">
        <v>2827</v>
      </c>
      <c r="D27" s="264"/>
      <c r="E27" s="265"/>
      <c r="F27" s="38"/>
      <c r="G27" s="38"/>
      <c r="H27" s="38"/>
      <c r="I27" s="38"/>
      <c r="J27" s="38"/>
      <c r="K27" s="38"/>
      <c r="L27" s="38"/>
      <c r="M27" s="38"/>
      <c r="N27" s="38"/>
      <c r="O27" s="38"/>
      <c r="P27" s="38"/>
      <c r="Q27" s="38"/>
      <c r="R27" s="38"/>
      <c r="S27" s="38"/>
      <c r="T27" s="38"/>
      <c r="U27" s="38"/>
      <c r="V27" s="38"/>
    </row>
    <row r="28" spans="1:22" ht="13.5" customHeight="1" x14ac:dyDescent="0.2">
      <c r="A28" s="223" t="s">
        <v>605</v>
      </c>
      <c r="B28" s="121" t="s">
        <v>2800</v>
      </c>
      <c r="C28" s="103" t="s">
        <v>2828</v>
      </c>
      <c r="D28" s="264"/>
      <c r="E28" s="265"/>
      <c r="F28" s="38"/>
      <c r="G28" s="38"/>
      <c r="H28" s="38"/>
      <c r="I28" s="38"/>
      <c r="J28" s="38"/>
      <c r="K28" s="38"/>
      <c r="L28" s="38"/>
      <c r="M28" s="38"/>
      <c r="N28" s="38"/>
      <c r="O28" s="38"/>
      <c r="P28" s="38"/>
      <c r="Q28" s="38"/>
      <c r="R28" s="38"/>
      <c r="S28" s="38"/>
      <c r="T28" s="38"/>
      <c r="U28" s="38"/>
      <c r="V28" s="38"/>
    </row>
    <row r="29" spans="1:22" ht="13.5" customHeight="1" x14ac:dyDescent="0.2">
      <c r="A29" s="223" t="s">
        <v>605</v>
      </c>
      <c r="B29" s="121" t="s">
        <v>2802</v>
      </c>
      <c r="C29" s="103" t="s">
        <v>2829</v>
      </c>
      <c r="D29" s="264"/>
      <c r="E29" s="265"/>
      <c r="F29" s="38"/>
      <c r="G29" s="38"/>
      <c r="H29" s="38"/>
      <c r="I29" s="38"/>
      <c r="J29" s="38"/>
      <c r="K29" s="38"/>
      <c r="L29" s="38"/>
      <c r="M29" s="38"/>
      <c r="N29" s="38"/>
      <c r="O29" s="38"/>
      <c r="P29" s="38"/>
      <c r="Q29" s="38"/>
      <c r="R29" s="38"/>
      <c r="S29" s="38"/>
      <c r="T29" s="38"/>
      <c r="U29" s="38"/>
      <c r="V29" s="38"/>
    </row>
    <row r="30" spans="1:22" ht="13.5" customHeight="1" x14ac:dyDescent="0.2">
      <c r="A30" s="223" t="s">
        <v>605</v>
      </c>
      <c r="B30" s="121" t="s">
        <v>2830</v>
      </c>
      <c r="C30" s="103" t="s">
        <v>2831</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
      <c r="A31" s="223" t="s">
        <v>605</v>
      </c>
      <c r="B31" s="121" t="s">
        <v>2806</v>
      </c>
      <c r="C31" s="103" t="s">
        <v>2832</v>
      </c>
      <c r="D31" s="264"/>
      <c r="E31" s="265"/>
      <c r="F31" s="38"/>
      <c r="G31" s="38"/>
      <c r="H31" s="38"/>
      <c r="I31" s="38"/>
      <c r="J31" s="38"/>
      <c r="K31" s="38"/>
      <c r="L31" s="38"/>
      <c r="M31" s="38"/>
      <c r="N31" s="38"/>
      <c r="O31" s="38"/>
      <c r="P31" s="38"/>
      <c r="Q31" s="38"/>
      <c r="R31" s="38"/>
      <c r="S31" s="38"/>
      <c r="T31" s="38"/>
      <c r="U31" s="38"/>
      <c r="V31" s="38"/>
    </row>
    <row r="32" spans="1:22" ht="24" x14ac:dyDescent="0.2">
      <c r="A32" s="223" t="s">
        <v>605</v>
      </c>
      <c r="B32" s="121" t="s">
        <v>2808</v>
      </c>
      <c r="C32" s="103" t="s">
        <v>2833</v>
      </c>
      <c r="D32" s="264"/>
      <c r="E32" s="265"/>
      <c r="F32" s="38"/>
      <c r="G32" s="38"/>
      <c r="H32" s="38"/>
      <c r="I32" s="38"/>
      <c r="J32" s="38"/>
      <c r="K32" s="38"/>
      <c r="L32" s="38"/>
      <c r="M32" s="38"/>
      <c r="N32" s="38"/>
      <c r="O32" s="38"/>
      <c r="P32" s="38"/>
      <c r="Q32" s="38"/>
      <c r="R32" s="38"/>
      <c r="S32" s="38"/>
      <c r="T32" s="38"/>
      <c r="U32" s="38"/>
      <c r="V32" s="38"/>
    </row>
    <row r="33" spans="1:22" ht="13.5" customHeight="1" x14ac:dyDescent="0.2">
      <c r="A33" s="223" t="s">
        <v>605</v>
      </c>
      <c r="B33" s="121" t="s">
        <v>2810</v>
      </c>
      <c r="C33" s="103" t="s">
        <v>2834</v>
      </c>
      <c r="D33" s="264"/>
      <c r="E33" s="265"/>
      <c r="F33" s="38"/>
      <c r="G33" s="38"/>
      <c r="H33" s="38"/>
      <c r="I33" s="38"/>
      <c r="J33" s="38"/>
      <c r="K33" s="38"/>
      <c r="L33" s="38"/>
      <c r="M33" s="38"/>
      <c r="N33" s="38"/>
      <c r="O33" s="38"/>
      <c r="P33" s="38"/>
      <c r="Q33" s="38"/>
      <c r="R33" s="38"/>
      <c r="S33" s="38"/>
      <c r="T33" s="38"/>
      <c r="U33" s="38"/>
      <c r="V33" s="38"/>
    </row>
    <row r="34" spans="1:22" ht="13.5" customHeight="1" x14ac:dyDescent="0.2">
      <c r="A34" s="223" t="s">
        <v>605</v>
      </c>
      <c r="B34" s="121" t="s">
        <v>2812</v>
      </c>
      <c r="C34" s="103" t="s">
        <v>2835</v>
      </c>
      <c r="D34" s="264"/>
      <c r="E34" s="265"/>
      <c r="F34" s="38"/>
      <c r="G34" s="38"/>
      <c r="H34" s="38"/>
      <c r="I34" s="38"/>
      <c r="J34" s="38"/>
      <c r="K34" s="38"/>
      <c r="L34" s="38"/>
      <c r="M34" s="38"/>
      <c r="N34" s="38"/>
      <c r="O34" s="38"/>
      <c r="P34" s="38"/>
      <c r="Q34" s="38"/>
      <c r="R34" s="38"/>
      <c r="S34" s="38"/>
      <c r="T34" s="38"/>
      <c r="U34" s="38"/>
      <c r="V34" s="38"/>
    </row>
    <row r="35" spans="1:22" ht="13.5" customHeight="1" x14ac:dyDescent="0.2">
      <c r="A35" s="223" t="s">
        <v>605</v>
      </c>
      <c r="B35" s="121" t="s">
        <v>2814</v>
      </c>
      <c r="C35" s="103" t="s">
        <v>2836</v>
      </c>
      <c r="D35" s="264"/>
      <c r="E35" s="265"/>
      <c r="F35" s="38"/>
      <c r="G35" s="38"/>
      <c r="H35" s="38"/>
      <c r="I35" s="38"/>
      <c r="J35" s="38"/>
      <c r="K35" s="38"/>
      <c r="L35" s="38"/>
      <c r="M35" s="38"/>
      <c r="N35" s="38"/>
      <c r="O35" s="38"/>
      <c r="P35" s="38"/>
      <c r="Q35" s="38"/>
      <c r="R35" s="38"/>
      <c r="S35" s="38"/>
      <c r="T35" s="38"/>
      <c r="U35" s="38"/>
      <c r="V35" s="38"/>
    </row>
    <row r="36" spans="1:22" ht="13.5" customHeight="1" x14ac:dyDescent="0.2">
      <c r="A36" s="223" t="s">
        <v>605</v>
      </c>
      <c r="B36" s="121" t="s">
        <v>2816</v>
      </c>
      <c r="C36" s="103" t="s">
        <v>2837</v>
      </c>
      <c r="D36" s="264"/>
      <c r="E36" s="265"/>
      <c r="F36" s="38"/>
      <c r="G36" s="38"/>
      <c r="H36" s="38"/>
      <c r="I36" s="38"/>
      <c r="J36" s="38"/>
      <c r="K36" s="38"/>
      <c r="L36" s="38"/>
      <c r="M36" s="38"/>
      <c r="N36" s="38"/>
      <c r="O36" s="38"/>
      <c r="P36" s="38"/>
      <c r="Q36" s="38"/>
      <c r="R36" s="38"/>
      <c r="S36" s="38"/>
      <c r="T36" s="38"/>
      <c r="U36" s="38"/>
      <c r="V36" s="38"/>
    </row>
    <row r="37" spans="1:22" ht="13.5" customHeight="1" x14ac:dyDescent="0.2">
      <c r="A37" s="223" t="s">
        <v>605</v>
      </c>
      <c r="B37" s="121" t="s">
        <v>2818</v>
      </c>
      <c r="C37" s="103" t="s">
        <v>2838</v>
      </c>
      <c r="D37" s="264"/>
      <c r="E37" s="265"/>
      <c r="F37" s="38"/>
      <c r="G37" s="38"/>
      <c r="H37" s="38"/>
      <c r="I37" s="38"/>
      <c r="J37" s="38"/>
      <c r="K37" s="38"/>
      <c r="L37" s="38"/>
      <c r="M37" s="38"/>
      <c r="N37" s="38"/>
      <c r="O37" s="38"/>
      <c r="P37" s="38"/>
      <c r="Q37" s="38"/>
      <c r="R37" s="38"/>
      <c r="S37" s="38"/>
      <c r="T37" s="38"/>
      <c r="U37" s="38"/>
      <c r="V37" s="38"/>
    </row>
    <row r="38" spans="1:22" ht="13.5" customHeight="1" x14ac:dyDescent="0.2">
      <c r="A38" s="223" t="s">
        <v>2839</v>
      </c>
      <c r="B38" s="121" t="s">
        <v>2840</v>
      </c>
      <c r="C38" s="103" t="s">
        <v>2839</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
      <c r="A39" s="223" t="s">
        <v>2841</v>
      </c>
      <c r="B39" s="121" t="s">
        <v>2842</v>
      </c>
      <c r="C39" s="103" t="s">
        <v>2841</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
      <c r="A40" s="223" t="s">
        <v>605</v>
      </c>
      <c r="B40" s="121" t="s">
        <v>2843</v>
      </c>
      <c r="C40" s="103" t="s">
        <v>2844</v>
      </c>
      <c r="D40" s="264"/>
      <c r="E40" s="265"/>
      <c r="F40" s="38"/>
      <c r="G40" s="38"/>
      <c r="H40" s="38"/>
      <c r="I40" s="38"/>
      <c r="J40" s="38"/>
      <c r="K40" s="38"/>
      <c r="L40" s="38"/>
      <c r="M40" s="38"/>
      <c r="N40" s="38"/>
      <c r="O40" s="38"/>
      <c r="P40" s="38"/>
      <c r="Q40" s="38"/>
      <c r="R40" s="38"/>
      <c r="S40" s="38"/>
      <c r="T40" s="38"/>
      <c r="U40" s="38"/>
      <c r="V40" s="38"/>
    </row>
    <row r="41" spans="1:22" ht="13.5" customHeight="1" x14ac:dyDescent="0.2">
      <c r="A41" s="223" t="s">
        <v>605</v>
      </c>
      <c r="B41" s="121" t="s">
        <v>2294</v>
      </c>
      <c r="C41" s="103" t="s">
        <v>2845</v>
      </c>
      <c r="D41" s="264"/>
      <c r="E41" s="265"/>
      <c r="F41" s="38"/>
      <c r="G41" s="38"/>
      <c r="H41" s="38"/>
      <c r="I41" s="38"/>
      <c r="J41" s="38"/>
      <c r="K41" s="38"/>
      <c r="L41" s="38"/>
      <c r="M41" s="38"/>
      <c r="N41" s="38"/>
      <c r="O41" s="38"/>
      <c r="P41" s="38"/>
      <c r="Q41" s="38"/>
      <c r="R41" s="38"/>
      <c r="S41" s="38"/>
      <c r="T41" s="38"/>
      <c r="U41" s="38"/>
      <c r="V41" s="38"/>
    </row>
    <row r="42" spans="1:22" ht="13.5" customHeight="1" x14ac:dyDescent="0.2">
      <c r="A42" s="223" t="s">
        <v>605</v>
      </c>
      <c r="B42" s="121" t="s">
        <v>2846</v>
      </c>
      <c r="C42" s="103" t="s">
        <v>2847</v>
      </c>
      <c r="D42" s="264"/>
      <c r="E42" s="265"/>
      <c r="F42" s="38"/>
      <c r="G42" s="38"/>
      <c r="H42" s="38"/>
      <c r="I42" s="38"/>
      <c r="J42" s="38"/>
      <c r="K42" s="38"/>
      <c r="L42" s="38"/>
      <c r="M42" s="38"/>
      <c r="N42" s="38"/>
      <c r="O42" s="38"/>
      <c r="P42" s="38"/>
      <c r="Q42" s="38"/>
      <c r="R42" s="38"/>
      <c r="S42" s="38"/>
      <c r="T42" s="38"/>
      <c r="U42" s="38"/>
      <c r="V42" s="38"/>
    </row>
    <row r="43" spans="1:22" ht="13.5" customHeight="1" x14ac:dyDescent="0.2">
      <c r="A43" s="223" t="s">
        <v>605</v>
      </c>
      <c r="B43" s="121" t="s">
        <v>2848</v>
      </c>
      <c r="C43" s="103" t="s">
        <v>2849</v>
      </c>
      <c r="D43" s="264"/>
      <c r="E43" s="265"/>
      <c r="F43" s="38"/>
      <c r="G43" s="38"/>
      <c r="H43" s="38"/>
      <c r="I43" s="38"/>
      <c r="J43" s="38"/>
      <c r="K43" s="38"/>
      <c r="L43" s="38"/>
      <c r="M43" s="38"/>
      <c r="N43" s="38"/>
      <c r="O43" s="38"/>
      <c r="P43" s="38"/>
      <c r="Q43" s="38"/>
      <c r="R43" s="38"/>
      <c r="S43" s="38"/>
      <c r="T43" s="38"/>
      <c r="U43" s="38"/>
      <c r="V43" s="38"/>
    </row>
    <row r="44" spans="1:22" ht="13.5" customHeight="1" x14ac:dyDescent="0.2">
      <c r="A44" s="223" t="s">
        <v>2850</v>
      </c>
      <c r="B44" s="121" t="s">
        <v>2851</v>
      </c>
      <c r="C44" s="103" t="s">
        <v>2850</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
      <c r="A45" s="223" t="s">
        <v>605</v>
      </c>
      <c r="B45" s="121" t="s">
        <v>2843</v>
      </c>
      <c r="C45" s="103" t="s">
        <v>2852</v>
      </c>
      <c r="D45" s="264"/>
      <c r="E45" s="265"/>
      <c r="F45" s="38"/>
      <c r="G45" s="38"/>
      <c r="H45" s="38"/>
      <c r="I45" s="38"/>
      <c r="J45" s="38"/>
      <c r="K45" s="38"/>
      <c r="L45" s="38"/>
      <c r="M45" s="38"/>
      <c r="N45" s="38"/>
      <c r="O45" s="38"/>
      <c r="P45" s="38"/>
      <c r="Q45" s="38"/>
      <c r="R45" s="38"/>
      <c r="S45" s="38"/>
      <c r="T45" s="38"/>
      <c r="U45" s="38"/>
      <c r="V45" s="38"/>
    </row>
    <row r="46" spans="1:22" ht="13.5" customHeight="1" x14ac:dyDescent="0.2">
      <c r="A46" s="223" t="s">
        <v>605</v>
      </c>
      <c r="B46" s="121" t="s">
        <v>2294</v>
      </c>
      <c r="C46" s="103" t="s">
        <v>2853</v>
      </c>
      <c r="D46" s="264"/>
      <c r="E46" s="265"/>
      <c r="F46" s="38"/>
      <c r="G46" s="38"/>
      <c r="H46" s="38"/>
      <c r="I46" s="38"/>
      <c r="J46" s="38"/>
      <c r="K46" s="38"/>
      <c r="L46" s="38"/>
      <c r="M46" s="38"/>
      <c r="N46" s="38"/>
      <c r="O46" s="38"/>
      <c r="P46" s="38"/>
      <c r="Q46" s="38"/>
      <c r="R46" s="38"/>
      <c r="S46" s="38"/>
      <c r="T46" s="38"/>
      <c r="U46" s="38"/>
      <c r="V46" s="38"/>
    </row>
    <row r="47" spans="1:22" ht="13.5" customHeight="1" x14ac:dyDescent="0.2">
      <c r="A47" s="223" t="s">
        <v>605</v>
      </c>
      <c r="B47" s="121" t="s">
        <v>2846</v>
      </c>
      <c r="C47" s="103" t="s">
        <v>2854</v>
      </c>
      <c r="D47" s="264"/>
      <c r="E47" s="265"/>
      <c r="F47" s="38"/>
      <c r="G47" s="38"/>
      <c r="H47" s="38"/>
      <c r="I47" s="38"/>
      <c r="J47" s="38"/>
      <c r="K47" s="38"/>
      <c r="L47" s="38"/>
      <c r="M47" s="38"/>
      <c r="N47" s="38"/>
      <c r="O47" s="38"/>
      <c r="P47" s="38"/>
      <c r="Q47" s="38"/>
      <c r="R47" s="38"/>
      <c r="S47" s="38"/>
      <c r="T47" s="38"/>
      <c r="U47" s="38"/>
      <c r="V47" s="38"/>
    </row>
    <row r="48" spans="1:22" ht="13.5" customHeight="1" x14ac:dyDescent="0.2">
      <c r="A48" s="224"/>
      <c r="B48" s="122" t="s">
        <v>2848</v>
      </c>
      <c r="C48" s="179" t="s">
        <v>2855</v>
      </c>
      <c r="D48" s="268"/>
      <c r="E48" s="269"/>
      <c r="F48" s="38"/>
      <c r="G48" s="38"/>
      <c r="H48" s="38"/>
      <c r="I48" s="38"/>
      <c r="J48" s="38"/>
      <c r="K48" s="38"/>
      <c r="L48" s="38"/>
      <c r="M48" s="38"/>
      <c r="N48" s="38"/>
      <c r="O48" s="38"/>
      <c r="P48" s="38"/>
      <c r="Q48" s="38"/>
      <c r="R48" s="38"/>
      <c r="S48" s="38"/>
      <c r="T48" s="38"/>
      <c r="U48" s="38"/>
      <c r="V48" s="38"/>
    </row>
    <row r="49" spans="1:22" ht="12" customHeight="1" x14ac:dyDescent="0.2">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x14ac:dyDescent="0.2">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08"/>
    </row>
    <row r="250" spans="1:22" ht="15.75" customHeight="1" x14ac:dyDescent="0.2">
      <c r="C250" s="208"/>
    </row>
    <row r="251" spans="1:22" ht="15.75" customHeight="1" x14ac:dyDescent="0.2">
      <c r="C251" s="208"/>
    </row>
    <row r="252" spans="1:22" ht="15.75" customHeight="1" x14ac:dyDescent="0.2">
      <c r="C252" s="208"/>
    </row>
    <row r="253" spans="1:22" ht="15.75" customHeight="1" x14ac:dyDescent="0.2">
      <c r="C253" s="208"/>
    </row>
    <row r="254" spans="1:22" ht="15.75" customHeight="1" x14ac:dyDescent="0.2">
      <c r="C254" s="208"/>
    </row>
    <row r="255" spans="1:22" ht="15.75" customHeight="1" x14ac:dyDescent="0.2">
      <c r="C255" s="208"/>
    </row>
    <row r="256" spans="1:22" ht="15.75" customHeight="1" x14ac:dyDescent="0.2">
      <c r="C256" s="208"/>
    </row>
    <row r="257" spans="3:3" ht="15.75" customHeight="1" x14ac:dyDescent="0.2">
      <c r="C257" s="208"/>
    </row>
    <row r="258" spans="3:3" ht="15.75" customHeight="1" x14ac:dyDescent="0.2">
      <c r="C258" s="208"/>
    </row>
    <row r="259" spans="3:3" ht="15.75" customHeight="1" x14ac:dyDescent="0.2">
      <c r="C259" s="208"/>
    </row>
    <row r="260" spans="3:3" ht="15.75" customHeight="1" x14ac:dyDescent="0.2">
      <c r="C260" s="208"/>
    </row>
    <row r="261" spans="3:3" ht="15.75" customHeight="1" x14ac:dyDescent="0.2">
      <c r="C261" s="208"/>
    </row>
    <row r="262" spans="3:3" ht="15.75" customHeight="1" x14ac:dyDescent="0.2">
      <c r="C262" s="208"/>
    </row>
    <row r="263" spans="3:3" ht="15.75" customHeight="1" x14ac:dyDescent="0.2">
      <c r="C263" s="208"/>
    </row>
    <row r="264" spans="3:3" ht="15.75" customHeight="1" x14ac:dyDescent="0.2">
      <c r="C264" s="208"/>
    </row>
    <row r="265" spans="3:3" ht="15.75" customHeight="1" x14ac:dyDescent="0.2">
      <c r="C265" s="208"/>
    </row>
    <row r="266" spans="3:3" ht="15.75" customHeight="1" x14ac:dyDescent="0.2">
      <c r="C266" s="208"/>
    </row>
    <row r="267" spans="3:3" ht="15.75" customHeight="1" x14ac:dyDescent="0.2">
      <c r="C267" s="208"/>
    </row>
    <row r="268" spans="3:3" ht="15.75" customHeight="1" x14ac:dyDescent="0.2">
      <c r="C268" s="208"/>
    </row>
    <row r="269" spans="3:3" ht="15.75" customHeight="1" x14ac:dyDescent="0.2">
      <c r="C269" s="208"/>
    </row>
    <row r="270" spans="3:3" ht="15.75" customHeight="1" x14ac:dyDescent="0.2">
      <c r="C270" s="208"/>
    </row>
    <row r="271" spans="3:3" ht="15.75" customHeight="1" x14ac:dyDescent="0.2">
      <c r="C271" s="208"/>
    </row>
    <row r="272" spans="3:3" ht="15.75" customHeight="1" x14ac:dyDescent="0.2">
      <c r="C272" s="208"/>
    </row>
    <row r="273" spans="3:3" ht="15.75" customHeight="1" x14ac:dyDescent="0.2">
      <c r="C273" s="208"/>
    </row>
    <row r="274" spans="3:3" ht="15.75" customHeight="1" x14ac:dyDescent="0.2">
      <c r="C274" s="208"/>
    </row>
    <row r="275" spans="3:3" ht="15.75" customHeight="1" x14ac:dyDescent="0.2">
      <c r="C275" s="208"/>
    </row>
    <row r="276" spans="3:3" ht="15.75" customHeight="1" x14ac:dyDescent="0.2">
      <c r="C276" s="208"/>
    </row>
    <row r="277" spans="3:3" ht="15.75" customHeight="1" x14ac:dyDescent="0.2">
      <c r="C277" s="208"/>
    </row>
    <row r="278" spans="3:3" ht="15.75" customHeight="1" x14ac:dyDescent="0.2">
      <c r="C278" s="208"/>
    </row>
    <row r="279" spans="3:3" ht="15.75" customHeight="1" x14ac:dyDescent="0.2">
      <c r="C279" s="208"/>
    </row>
    <row r="280" spans="3:3" ht="15.75" customHeight="1" x14ac:dyDescent="0.2">
      <c r="C280" s="208"/>
    </row>
    <row r="281" spans="3:3" ht="15.75" customHeight="1" x14ac:dyDescent="0.2">
      <c r="C281" s="208"/>
    </row>
    <row r="282" spans="3:3" ht="15.75" customHeight="1" x14ac:dyDescent="0.2">
      <c r="C282" s="208"/>
    </row>
    <row r="283" spans="3:3" ht="15.75" customHeight="1" x14ac:dyDescent="0.2">
      <c r="C283" s="208"/>
    </row>
    <row r="284" spans="3:3" ht="15.75" customHeight="1" x14ac:dyDescent="0.2">
      <c r="C284" s="208"/>
    </row>
    <row r="285" spans="3:3" ht="15.75" customHeight="1" x14ac:dyDescent="0.2">
      <c r="C285" s="208"/>
    </row>
    <row r="286" spans="3:3" ht="15.75" customHeight="1" x14ac:dyDescent="0.2">
      <c r="C286" s="208"/>
    </row>
    <row r="287" spans="3:3" ht="15.75" customHeight="1" x14ac:dyDescent="0.2">
      <c r="C287" s="208"/>
    </row>
    <row r="288" spans="3:3" ht="15.75" customHeight="1" x14ac:dyDescent="0.2">
      <c r="C288" s="208"/>
    </row>
    <row r="289" spans="3:3" ht="15.75" customHeight="1" x14ac:dyDescent="0.2">
      <c r="C289" s="208"/>
    </row>
    <row r="290" spans="3:3" ht="15.75" customHeight="1" x14ac:dyDescent="0.2">
      <c r="C290" s="208"/>
    </row>
    <row r="291" spans="3:3" ht="15.75" customHeight="1" x14ac:dyDescent="0.2">
      <c r="C291" s="208"/>
    </row>
    <row r="292" spans="3:3" ht="15.75" customHeight="1" x14ac:dyDescent="0.2">
      <c r="C292" s="208"/>
    </row>
    <row r="293" spans="3:3" ht="15.75" customHeight="1" x14ac:dyDescent="0.2">
      <c r="C293" s="208"/>
    </row>
    <row r="294" spans="3:3" ht="15.75" customHeight="1" x14ac:dyDescent="0.2">
      <c r="C294" s="208"/>
    </row>
    <row r="295" spans="3:3" ht="15.75" customHeight="1" x14ac:dyDescent="0.2">
      <c r="C295" s="208"/>
    </row>
    <row r="296" spans="3:3" ht="15.75" customHeight="1" x14ac:dyDescent="0.2">
      <c r="C296" s="208"/>
    </row>
    <row r="297" spans="3:3" ht="15.75" customHeight="1" x14ac:dyDescent="0.2">
      <c r="C297" s="208"/>
    </row>
    <row r="298" spans="3:3" ht="15.75" customHeight="1" x14ac:dyDescent="0.2">
      <c r="C298" s="208"/>
    </row>
    <row r="299" spans="3:3" ht="15.75" customHeight="1" x14ac:dyDescent="0.2">
      <c r="C299" s="208"/>
    </row>
    <row r="300" spans="3:3" ht="15.75" customHeight="1" x14ac:dyDescent="0.2">
      <c r="C300" s="208"/>
    </row>
    <row r="301" spans="3:3" ht="15.75" customHeight="1" x14ac:dyDescent="0.2">
      <c r="C301" s="208"/>
    </row>
    <row r="302" spans="3:3" ht="15.75" customHeight="1" x14ac:dyDescent="0.2">
      <c r="C302" s="208"/>
    </row>
    <row r="303" spans="3:3" ht="15.75" customHeight="1" x14ac:dyDescent="0.2">
      <c r="C303" s="208"/>
    </row>
    <row r="304" spans="3:3"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workbookViewId="0">
      <selection activeCell="D104" sqref="D104"/>
    </sheetView>
  </sheetViews>
  <sheetFormatPr defaultColWidth="14.42578125" defaultRowHeight="15" customHeight="1" x14ac:dyDescent="0.2"/>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x14ac:dyDescent="0.2">
      <c r="A1" s="297"/>
      <c r="B1" s="297"/>
      <c r="C1" s="307"/>
      <c r="D1" s="298"/>
    </row>
    <row r="2" spans="1:24" ht="50.1" customHeight="1" x14ac:dyDescent="0.2">
      <c r="A2" s="383" t="s">
        <v>2856</v>
      </c>
      <c r="B2" s="380"/>
      <c r="C2" s="380"/>
      <c r="D2" s="380"/>
      <c r="E2" s="39"/>
      <c r="F2" s="39"/>
      <c r="G2" s="39"/>
      <c r="H2" s="39"/>
      <c r="I2" s="39"/>
      <c r="J2" s="39"/>
      <c r="K2" s="39"/>
      <c r="L2" s="39"/>
      <c r="M2" s="39"/>
      <c r="N2" s="39"/>
      <c r="O2" s="39"/>
      <c r="P2" s="39"/>
      <c r="Q2" s="39"/>
      <c r="R2" s="39"/>
      <c r="S2" s="39"/>
      <c r="T2" s="39"/>
      <c r="U2" s="39"/>
    </row>
    <row r="3" spans="1:24" s="30" customFormat="1" ht="48" customHeight="1" x14ac:dyDescent="0.2">
      <c r="A3" s="299" t="s">
        <v>1942</v>
      </c>
      <c r="B3" s="300" t="s">
        <v>40</v>
      </c>
      <c r="C3" s="301" t="s">
        <v>41</v>
      </c>
      <c r="D3" s="302" t="s">
        <v>2857</v>
      </c>
      <c r="E3" s="254"/>
      <c r="F3" s="254"/>
      <c r="G3" s="254"/>
      <c r="H3" s="254"/>
      <c r="I3" s="254"/>
      <c r="J3" s="254"/>
      <c r="K3" s="254"/>
      <c r="L3" s="254"/>
      <c r="M3" s="254"/>
      <c r="N3" s="254"/>
      <c r="O3" s="254"/>
      <c r="P3" s="254"/>
      <c r="Q3" s="254"/>
      <c r="R3" s="254"/>
      <c r="S3" s="254"/>
      <c r="T3" s="254"/>
      <c r="U3" s="254"/>
    </row>
    <row r="4" spans="1:24" s="256" customFormat="1" ht="12" x14ac:dyDescent="0.2">
      <c r="A4" s="303">
        <v>1</v>
      </c>
      <c r="B4" s="304">
        <v>2</v>
      </c>
      <c r="C4" s="304" t="s">
        <v>52</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
      <c r="A5" s="124"/>
      <c r="B5" s="181" t="s">
        <v>2858</v>
      </c>
      <c r="C5" s="199" t="s">
        <v>2859</v>
      </c>
      <c r="D5" s="270">
        <v>889401.71</v>
      </c>
      <c r="E5" s="38"/>
      <c r="F5" s="38"/>
      <c r="G5" s="38"/>
      <c r="H5" s="38"/>
      <c r="I5" s="38"/>
      <c r="J5" s="38"/>
      <c r="K5" s="38"/>
      <c r="L5" s="38"/>
      <c r="M5" s="38"/>
      <c r="N5" s="38"/>
      <c r="O5" s="38"/>
      <c r="P5" s="38"/>
      <c r="Q5" s="38"/>
      <c r="R5" s="38"/>
      <c r="S5" s="38"/>
      <c r="T5" s="38"/>
      <c r="U5" s="38"/>
    </row>
    <row r="6" spans="1:24" ht="24" x14ac:dyDescent="0.2">
      <c r="A6" s="125"/>
      <c r="B6" s="126" t="s">
        <v>2860</v>
      </c>
      <c r="C6" s="200" t="s">
        <v>2861</v>
      </c>
      <c r="D6" s="41">
        <f>D7+D8+D17+D18</f>
        <v>3535637.3800000004</v>
      </c>
      <c r="E6" s="38"/>
      <c r="F6" s="38"/>
      <c r="G6" s="38"/>
      <c r="H6" s="38"/>
      <c r="I6" s="38"/>
      <c r="J6" s="38"/>
      <c r="K6" s="38"/>
      <c r="L6" s="38"/>
      <c r="M6" s="38"/>
      <c r="N6" s="38"/>
      <c r="O6" s="38"/>
      <c r="P6" s="38"/>
      <c r="Q6" s="38"/>
      <c r="R6" s="38"/>
      <c r="S6" s="38"/>
      <c r="T6" s="38"/>
      <c r="U6" s="38"/>
    </row>
    <row r="7" spans="1:24" ht="12.75" customHeight="1" x14ac:dyDescent="0.2">
      <c r="A7" s="125"/>
      <c r="B7" s="126" t="s">
        <v>2862</v>
      </c>
      <c r="C7" s="200" t="s">
        <v>2863</v>
      </c>
      <c r="D7" s="271"/>
      <c r="E7" s="38"/>
      <c r="F7" s="38"/>
      <c r="G7" s="38"/>
      <c r="H7" s="38"/>
      <c r="I7" s="38"/>
      <c r="J7" s="38"/>
      <c r="K7" s="38"/>
      <c r="L7" s="38"/>
      <c r="M7" s="38"/>
      <c r="N7" s="38"/>
      <c r="O7" s="38"/>
      <c r="P7" s="38"/>
      <c r="Q7" s="38"/>
      <c r="R7" s="38"/>
      <c r="S7" s="38"/>
      <c r="T7" s="38"/>
      <c r="U7" s="38"/>
    </row>
    <row r="8" spans="1:24" ht="12.75" customHeight="1" x14ac:dyDescent="0.2">
      <c r="A8" s="125" t="s">
        <v>2269</v>
      </c>
      <c r="B8" s="126" t="s">
        <v>2864</v>
      </c>
      <c r="C8" s="200" t="s">
        <v>2865</v>
      </c>
      <c r="D8" s="41">
        <f>SUM(D9:D16)</f>
        <v>2809556.6100000003</v>
      </c>
      <c r="E8" s="38"/>
      <c r="F8" s="38"/>
      <c r="G8" s="38"/>
      <c r="H8" s="38"/>
      <c r="I8" s="38"/>
      <c r="J8" s="38"/>
      <c r="K8" s="38"/>
      <c r="L8" s="38"/>
      <c r="M8" s="38"/>
      <c r="N8" s="38"/>
      <c r="O8" s="38"/>
      <c r="P8" s="38"/>
      <c r="Q8" s="38"/>
      <c r="R8" s="38"/>
      <c r="S8" s="38"/>
      <c r="T8" s="38"/>
      <c r="U8" s="38"/>
    </row>
    <row r="9" spans="1:24" ht="12.75" customHeight="1" x14ac:dyDescent="0.2">
      <c r="A9" s="90" t="s">
        <v>2271</v>
      </c>
      <c r="B9" s="91" t="s">
        <v>2272</v>
      </c>
      <c r="C9" s="200" t="s">
        <v>2866</v>
      </c>
      <c r="D9" s="271">
        <v>766104.73</v>
      </c>
      <c r="E9" s="38"/>
      <c r="F9" s="38"/>
      <c r="G9" s="38"/>
      <c r="H9" s="38"/>
      <c r="I9" s="38"/>
      <c r="J9" s="38"/>
      <c r="K9" s="38"/>
      <c r="L9" s="38"/>
      <c r="M9" s="38"/>
      <c r="N9" s="38"/>
      <c r="O9" s="38"/>
      <c r="P9" s="38"/>
      <c r="Q9" s="38"/>
      <c r="R9" s="38"/>
      <c r="S9" s="38"/>
      <c r="T9" s="38"/>
      <c r="U9" s="38"/>
    </row>
    <row r="10" spans="1:24" ht="12.75" customHeight="1" x14ac:dyDescent="0.2">
      <c r="A10" s="90" t="s">
        <v>2273</v>
      </c>
      <c r="B10" s="91" t="s">
        <v>2274</v>
      </c>
      <c r="C10" s="200" t="s">
        <v>2867</v>
      </c>
      <c r="D10" s="271">
        <v>583505.56000000006</v>
      </c>
      <c r="E10" s="38"/>
      <c r="F10" s="38"/>
      <c r="G10" s="38"/>
      <c r="H10" s="38"/>
      <c r="I10" s="38"/>
      <c r="J10" s="38"/>
      <c r="K10" s="38"/>
      <c r="L10" s="38"/>
      <c r="M10" s="38"/>
      <c r="N10" s="38"/>
      <c r="O10" s="38"/>
      <c r="P10" s="38"/>
      <c r="Q10" s="38"/>
      <c r="R10" s="38"/>
      <c r="S10" s="38"/>
      <c r="T10" s="38"/>
      <c r="U10" s="38"/>
    </row>
    <row r="11" spans="1:24" ht="12.75" customHeight="1" x14ac:dyDescent="0.2">
      <c r="A11" s="90" t="s">
        <v>2275</v>
      </c>
      <c r="B11" s="91" t="s">
        <v>2868</v>
      </c>
      <c r="C11" s="200" t="s">
        <v>2869</v>
      </c>
      <c r="D11" s="271">
        <v>24968.84</v>
      </c>
      <c r="E11" s="38"/>
      <c r="F11" s="38"/>
      <c r="G11" s="38"/>
      <c r="H11" s="38"/>
      <c r="I11" s="38"/>
      <c r="J11" s="38"/>
      <c r="K11" s="38"/>
      <c r="L11" s="38"/>
      <c r="M11" s="38"/>
      <c r="N11" s="38"/>
      <c r="O11" s="38"/>
      <c r="P11" s="38"/>
      <c r="Q11" s="38"/>
      <c r="R11" s="38"/>
      <c r="S11" s="38"/>
      <c r="T11" s="38"/>
      <c r="U11" s="38"/>
    </row>
    <row r="12" spans="1:24" ht="12.75" customHeight="1" x14ac:dyDescent="0.2">
      <c r="A12" s="90" t="s">
        <v>2283</v>
      </c>
      <c r="B12" s="91" t="s">
        <v>2284</v>
      </c>
      <c r="C12" s="200" t="s">
        <v>2870</v>
      </c>
      <c r="D12" s="271">
        <v>4241.25</v>
      </c>
      <c r="E12" s="38"/>
      <c r="F12" s="38"/>
      <c r="G12" s="38"/>
      <c r="H12" s="38"/>
      <c r="I12" s="38"/>
      <c r="J12" s="38"/>
      <c r="K12" s="38"/>
      <c r="L12" s="38"/>
      <c r="M12" s="38"/>
      <c r="N12" s="38"/>
      <c r="O12" s="38"/>
      <c r="P12" s="38"/>
      <c r="Q12" s="38"/>
      <c r="R12" s="38"/>
      <c r="S12" s="38"/>
      <c r="T12" s="38"/>
      <c r="U12" s="38"/>
    </row>
    <row r="13" spans="1:24" ht="24" x14ac:dyDescent="0.2">
      <c r="A13" s="90" t="s">
        <v>2285</v>
      </c>
      <c r="B13" s="91" t="s">
        <v>2871</v>
      </c>
      <c r="C13" s="200" t="s">
        <v>2872</v>
      </c>
      <c r="D13" s="271"/>
      <c r="E13" s="38"/>
      <c r="F13" s="38"/>
      <c r="G13" s="38"/>
      <c r="H13" s="38"/>
      <c r="I13" s="38"/>
      <c r="J13" s="38"/>
      <c r="K13" s="38"/>
      <c r="L13" s="38"/>
      <c r="M13" s="38"/>
      <c r="N13" s="38"/>
      <c r="O13" s="38"/>
      <c r="P13" s="38"/>
      <c r="Q13" s="38"/>
      <c r="R13" s="38"/>
      <c r="S13" s="38"/>
      <c r="T13" s="38"/>
      <c r="U13" s="38"/>
      <c r="V13" s="16"/>
    </row>
    <row r="14" spans="1:24" ht="12.75" customHeight="1" x14ac:dyDescent="0.2">
      <c r="A14" s="90" t="s">
        <v>2287</v>
      </c>
      <c r="B14" s="91" t="s">
        <v>2288</v>
      </c>
      <c r="C14" s="200" t="s">
        <v>2873</v>
      </c>
      <c r="D14" s="271">
        <v>23557.5</v>
      </c>
      <c r="E14" s="38"/>
      <c r="F14" s="38"/>
      <c r="G14" s="38"/>
      <c r="H14" s="38"/>
      <c r="I14" s="38"/>
      <c r="J14" s="38"/>
      <c r="K14" s="38"/>
      <c r="L14" s="38"/>
      <c r="M14" s="38"/>
      <c r="N14" s="38"/>
      <c r="O14" s="38"/>
      <c r="P14" s="38"/>
      <c r="Q14" s="38"/>
      <c r="R14" s="38"/>
      <c r="S14" s="38"/>
      <c r="T14" s="38"/>
      <c r="U14" s="38"/>
    </row>
    <row r="15" spans="1:24" ht="12.75" customHeight="1" x14ac:dyDescent="0.2">
      <c r="A15" s="90" t="s">
        <v>2289</v>
      </c>
      <c r="B15" s="91" t="s">
        <v>2290</v>
      </c>
      <c r="C15" s="200" t="s">
        <v>2874</v>
      </c>
      <c r="D15" s="271">
        <v>10000</v>
      </c>
      <c r="E15" s="38"/>
      <c r="F15" s="38"/>
      <c r="G15" s="38"/>
      <c r="H15" s="38"/>
      <c r="I15" s="38"/>
      <c r="J15" s="38"/>
      <c r="K15" s="38"/>
      <c r="L15" s="38"/>
      <c r="M15" s="38"/>
      <c r="N15" s="38"/>
      <c r="O15" s="38"/>
      <c r="P15" s="38"/>
      <c r="Q15" s="38"/>
      <c r="R15" s="38"/>
      <c r="S15" s="38"/>
      <c r="T15" s="38"/>
      <c r="U15" s="38"/>
    </row>
    <row r="16" spans="1:24" ht="12.75" customHeight="1" x14ac:dyDescent="0.2">
      <c r="A16" s="90" t="s">
        <v>2291</v>
      </c>
      <c r="B16" s="91" t="s">
        <v>2292</v>
      </c>
      <c r="C16" s="200" t="s">
        <v>2875</v>
      </c>
      <c r="D16" s="271">
        <v>1397178.73</v>
      </c>
      <c r="E16" s="38"/>
      <c r="F16" s="38"/>
      <c r="G16" s="38"/>
      <c r="H16" s="38"/>
      <c r="I16" s="38"/>
      <c r="J16" s="38"/>
      <c r="K16" s="38"/>
      <c r="L16" s="38"/>
      <c r="M16" s="38"/>
      <c r="N16" s="38"/>
      <c r="O16" s="38"/>
      <c r="P16" s="38"/>
      <c r="Q16" s="38"/>
      <c r="R16" s="38"/>
      <c r="S16" s="38"/>
      <c r="T16" s="38"/>
      <c r="U16" s="38"/>
    </row>
    <row r="17" spans="1:22" ht="12.75" customHeight="1" x14ac:dyDescent="0.2">
      <c r="A17" s="125" t="s">
        <v>2293</v>
      </c>
      <c r="B17" s="126" t="s">
        <v>2294</v>
      </c>
      <c r="C17" s="200" t="s">
        <v>2876</v>
      </c>
      <c r="D17" s="271">
        <v>726080.77</v>
      </c>
      <c r="E17" s="38"/>
      <c r="F17" s="38"/>
      <c r="G17" s="38"/>
      <c r="H17" s="38"/>
      <c r="I17" s="38"/>
      <c r="J17" s="38"/>
      <c r="K17" s="38"/>
      <c r="L17" s="38"/>
      <c r="M17" s="38"/>
      <c r="N17" s="38"/>
      <c r="O17" s="38"/>
      <c r="P17" s="38"/>
      <c r="Q17" s="38"/>
      <c r="R17" s="38"/>
      <c r="S17" s="38"/>
      <c r="T17" s="38"/>
      <c r="U17" s="38"/>
    </row>
    <row r="18" spans="1:22" ht="36" x14ac:dyDescent="0.2">
      <c r="A18" s="125" t="s">
        <v>2877</v>
      </c>
      <c r="B18" s="126" t="s">
        <v>2878</v>
      </c>
      <c r="C18" s="200"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90">
        <v>251.25299999999999</v>
      </c>
      <c r="B19" s="91" t="s">
        <v>2880</v>
      </c>
      <c r="C19" s="200" t="s">
        <v>2881</v>
      </c>
      <c r="D19" s="271"/>
      <c r="E19" s="38"/>
      <c r="F19" s="38"/>
      <c r="G19" s="38"/>
      <c r="H19" s="38"/>
      <c r="I19" s="38"/>
      <c r="J19" s="38"/>
      <c r="K19" s="38"/>
      <c r="L19" s="38"/>
      <c r="M19" s="38"/>
      <c r="N19" s="38"/>
      <c r="O19" s="38"/>
      <c r="P19" s="38"/>
      <c r="Q19" s="38"/>
      <c r="R19" s="38"/>
      <c r="S19" s="38"/>
      <c r="T19" s="38"/>
      <c r="U19" s="38"/>
    </row>
    <row r="20" spans="1:22" ht="12.75" customHeight="1" x14ac:dyDescent="0.2">
      <c r="A20" s="90" t="s">
        <v>2882</v>
      </c>
      <c r="B20" s="91" t="s">
        <v>2306</v>
      </c>
      <c r="C20" s="200" t="s">
        <v>2883</v>
      </c>
      <c r="D20" s="271"/>
      <c r="E20" s="38"/>
      <c r="F20" s="38"/>
      <c r="G20" s="38"/>
      <c r="H20" s="38"/>
      <c r="I20" s="38"/>
      <c r="J20" s="38"/>
      <c r="K20" s="38"/>
      <c r="L20" s="38"/>
      <c r="M20" s="38"/>
      <c r="N20" s="38"/>
      <c r="O20" s="38"/>
      <c r="P20" s="38"/>
      <c r="Q20" s="38"/>
      <c r="R20" s="38"/>
      <c r="S20" s="38"/>
      <c r="T20" s="38"/>
      <c r="U20" s="38"/>
    </row>
    <row r="21" spans="1:22" ht="12.75" customHeight="1" x14ac:dyDescent="0.2">
      <c r="A21" s="90" t="s">
        <v>2884</v>
      </c>
      <c r="B21" s="91" t="s">
        <v>2310</v>
      </c>
      <c r="C21" s="200" t="s">
        <v>2885</v>
      </c>
      <c r="D21" s="271"/>
      <c r="E21" s="38"/>
      <c r="F21" s="38"/>
      <c r="G21" s="38"/>
      <c r="H21" s="38"/>
      <c r="I21" s="38"/>
      <c r="J21" s="38"/>
      <c r="K21" s="38"/>
      <c r="L21" s="38"/>
      <c r="M21" s="38"/>
      <c r="N21" s="38"/>
      <c r="O21" s="38"/>
      <c r="P21" s="38"/>
      <c r="Q21" s="38"/>
      <c r="R21" s="38"/>
      <c r="S21" s="38"/>
      <c r="T21" s="38"/>
      <c r="U21" s="38"/>
    </row>
    <row r="22" spans="1:22" ht="24" x14ac:dyDescent="0.2">
      <c r="A22" s="90" t="s">
        <v>2886</v>
      </c>
      <c r="B22" s="91" t="s">
        <v>2887</v>
      </c>
      <c r="C22" s="200" t="s">
        <v>2888</v>
      </c>
      <c r="D22" s="271"/>
      <c r="E22" s="38"/>
      <c r="F22" s="38"/>
      <c r="G22" s="38"/>
      <c r="H22" s="38"/>
      <c r="I22" s="38"/>
      <c r="J22" s="38"/>
      <c r="K22" s="38"/>
      <c r="L22" s="38"/>
      <c r="M22" s="38"/>
      <c r="N22" s="38"/>
      <c r="O22" s="38"/>
      <c r="P22" s="38"/>
      <c r="Q22" s="38"/>
      <c r="R22" s="38"/>
      <c r="S22" s="38"/>
      <c r="T22" s="38"/>
      <c r="U22" s="38"/>
    </row>
    <row r="23" spans="1:22" ht="24" x14ac:dyDescent="0.2">
      <c r="A23" s="90" t="s">
        <v>2889</v>
      </c>
      <c r="B23" s="91" t="s">
        <v>2890</v>
      </c>
      <c r="C23" s="200" t="s">
        <v>2891</v>
      </c>
      <c r="D23" s="271"/>
      <c r="E23" s="38"/>
      <c r="F23" s="38"/>
      <c r="G23" s="38"/>
      <c r="H23" s="38"/>
      <c r="I23" s="38"/>
      <c r="J23" s="38"/>
      <c r="K23" s="38"/>
      <c r="L23" s="38"/>
      <c r="M23" s="38"/>
      <c r="N23" s="38"/>
      <c r="O23" s="38"/>
      <c r="P23" s="38"/>
      <c r="Q23" s="38"/>
      <c r="R23" s="38"/>
      <c r="S23" s="38"/>
      <c r="T23" s="38"/>
      <c r="U23" s="38"/>
    </row>
    <row r="24" spans="1:22" ht="24" x14ac:dyDescent="0.2">
      <c r="A24" s="90"/>
      <c r="B24" s="126" t="s">
        <v>2892</v>
      </c>
      <c r="C24" s="200" t="s">
        <v>2893</v>
      </c>
      <c r="D24" s="41">
        <f>D25+D26+D35+D36</f>
        <v>3204127.1999999997</v>
      </c>
      <c r="E24" s="38"/>
      <c r="F24" s="38"/>
      <c r="G24" s="38"/>
      <c r="H24" s="38"/>
      <c r="I24" s="38"/>
      <c r="J24" s="38"/>
      <c r="K24" s="38"/>
      <c r="L24" s="38"/>
      <c r="M24" s="38"/>
      <c r="N24" s="38"/>
      <c r="O24" s="38"/>
      <c r="P24" s="38"/>
      <c r="Q24" s="38"/>
      <c r="R24" s="38"/>
      <c r="S24" s="38"/>
      <c r="T24" s="38"/>
      <c r="U24" s="38"/>
    </row>
    <row r="25" spans="1:22" ht="12.75" customHeight="1" x14ac:dyDescent="0.2">
      <c r="A25" s="90"/>
      <c r="B25" s="126" t="s">
        <v>2862</v>
      </c>
      <c r="C25" s="200" t="s">
        <v>2894</v>
      </c>
      <c r="D25" s="271"/>
      <c r="E25" s="38"/>
      <c r="F25" s="38"/>
      <c r="G25" s="38"/>
      <c r="H25" s="38"/>
      <c r="I25" s="38"/>
      <c r="J25" s="38"/>
      <c r="K25" s="38"/>
      <c r="L25" s="38"/>
      <c r="M25" s="38"/>
      <c r="N25" s="38"/>
      <c r="O25" s="38"/>
      <c r="P25" s="38"/>
      <c r="Q25" s="38"/>
      <c r="R25" s="38"/>
      <c r="S25" s="38"/>
      <c r="T25" s="38"/>
      <c r="U25" s="38"/>
    </row>
    <row r="26" spans="1:22" ht="12.75" customHeight="1" x14ac:dyDescent="0.2">
      <c r="A26" s="125" t="s">
        <v>2269</v>
      </c>
      <c r="B26" s="126" t="s">
        <v>2895</v>
      </c>
      <c r="C26" s="200" t="s">
        <v>2896</v>
      </c>
      <c r="D26" s="41">
        <f>SUM(D27:D34)</f>
        <v>2947463.28</v>
      </c>
      <c r="E26" s="38"/>
      <c r="F26" s="38"/>
      <c r="G26" s="38"/>
      <c r="H26" s="38"/>
      <c r="I26" s="38"/>
      <c r="J26" s="38"/>
      <c r="K26" s="38"/>
      <c r="L26" s="38"/>
      <c r="M26" s="38"/>
      <c r="N26" s="38"/>
      <c r="O26" s="38"/>
      <c r="P26" s="38"/>
      <c r="Q26" s="38"/>
      <c r="R26" s="38"/>
      <c r="S26" s="38"/>
      <c r="T26" s="38"/>
      <c r="U26" s="38"/>
    </row>
    <row r="27" spans="1:22" ht="12.75" customHeight="1" x14ac:dyDescent="0.2">
      <c r="A27" s="90" t="s">
        <v>2271</v>
      </c>
      <c r="B27" s="91" t="s">
        <v>2272</v>
      </c>
      <c r="C27" s="200" t="s">
        <v>2897</v>
      </c>
      <c r="D27" s="271">
        <v>762671.69</v>
      </c>
      <c r="E27" s="38"/>
      <c r="F27" s="38"/>
      <c r="G27" s="38"/>
      <c r="H27" s="38"/>
      <c r="I27" s="38"/>
      <c r="J27" s="38"/>
      <c r="K27" s="38"/>
      <c r="L27" s="38"/>
      <c r="M27" s="38"/>
      <c r="N27" s="38"/>
      <c r="O27" s="38"/>
      <c r="P27" s="38"/>
      <c r="Q27" s="38"/>
      <c r="R27" s="38"/>
      <c r="S27" s="38"/>
      <c r="T27" s="38"/>
      <c r="U27" s="38"/>
    </row>
    <row r="28" spans="1:22" ht="12.75" customHeight="1" x14ac:dyDescent="0.2">
      <c r="A28" s="90" t="s">
        <v>2273</v>
      </c>
      <c r="B28" s="91" t="s">
        <v>2274</v>
      </c>
      <c r="C28" s="200" t="s">
        <v>2898</v>
      </c>
      <c r="D28" s="271">
        <v>622245.9</v>
      </c>
      <c r="E28" s="38"/>
      <c r="F28" s="38"/>
      <c r="G28" s="38"/>
      <c r="H28" s="38"/>
      <c r="I28" s="38"/>
      <c r="J28" s="38"/>
      <c r="K28" s="38"/>
      <c r="L28" s="38"/>
      <c r="M28" s="38"/>
      <c r="N28" s="38"/>
      <c r="O28" s="38"/>
      <c r="P28" s="38"/>
      <c r="Q28" s="38"/>
      <c r="R28" s="38"/>
      <c r="S28" s="38"/>
      <c r="T28" s="38"/>
      <c r="U28" s="38"/>
    </row>
    <row r="29" spans="1:22" ht="12.75" customHeight="1" x14ac:dyDescent="0.2">
      <c r="A29" s="90" t="s">
        <v>2275</v>
      </c>
      <c r="B29" s="91" t="s">
        <v>2868</v>
      </c>
      <c r="C29" s="200" t="s">
        <v>2899</v>
      </c>
      <c r="D29" s="271">
        <v>25414.1</v>
      </c>
      <c r="E29" s="38"/>
      <c r="F29" s="38"/>
      <c r="G29" s="38"/>
      <c r="H29" s="38"/>
      <c r="I29" s="38"/>
      <c r="J29" s="38"/>
      <c r="K29" s="38"/>
      <c r="L29" s="38"/>
      <c r="M29" s="38"/>
      <c r="N29" s="38"/>
      <c r="O29" s="38"/>
      <c r="P29" s="38"/>
      <c r="Q29" s="38"/>
      <c r="R29" s="38"/>
      <c r="S29" s="38"/>
      <c r="T29" s="38"/>
      <c r="U29" s="38"/>
    </row>
    <row r="30" spans="1:22" ht="12.75" customHeight="1" x14ac:dyDescent="0.2">
      <c r="A30" s="90" t="s">
        <v>2283</v>
      </c>
      <c r="B30" s="91" t="s">
        <v>2284</v>
      </c>
      <c r="C30" s="200" t="s">
        <v>2900</v>
      </c>
      <c r="D30" s="271">
        <v>12894.13</v>
      </c>
      <c r="E30" s="38"/>
      <c r="F30" s="38"/>
      <c r="G30" s="38"/>
      <c r="H30" s="38"/>
      <c r="I30" s="38"/>
      <c r="J30" s="38"/>
      <c r="K30" s="38"/>
      <c r="L30" s="38"/>
      <c r="M30" s="38"/>
      <c r="N30" s="38"/>
      <c r="O30" s="38"/>
      <c r="P30" s="38"/>
      <c r="Q30" s="38"/>
      <c r="R30" s="38"/>
      <c r="S30" s="38"/>
      <c r="T30" s="38"/>
      <c r="U30" s="38"/>
    </row>
    <row r="31" spans="1:22" ht="24" x14ac:dyDescent="0.2">
      <c r="A31" s="90" t="s">
        <v>2285</v>
      </c>
      <c r="B31" s="91" t="s">
        <v>2871</v>
      </c>
      <c r="C31" s="200" t="s">
        <v>2901</v>
      </c>
      <c r="D31" s="271"/>
      <c r="E31" s="38"/>
      <c r="F31" s="38"/>
      <c r="G31" s="38"/>
      <c r="H31" s="38"/>
      <c r="I31" s="38"/>
      <c r="J31" s="38"/>
      <c r="K31" s="38"/>
      <c r="L31" s="38"/>
      <c r="M31" s="38"/>
      <c r="N31" s="38"/>
      <c r="O31" s="38"/>
      <c r="P31" s="38"/>
      <c r="Q31" s="38"/>
      <c r="R31" s="38"/>
      <c r="S31" s="38"/>
      <c r="T31" s="38"/>
      <c r="U31" s="38"/>
      <c r="V31" s="16"/>
    </row>
    <row r="32" spans="1:22" ht="12.75" customHeight="1" x14ac:dyDescent="0.2">
      <c r="A32" s="90" t="s">
        <v>2287</v>
      </c>
      <c r="B32" s="91" t="s">
        <v>2288</v>
      </c>
      <c r="C32" s="200" t="s">
        <v>2902</v>
      </c>
      <c r="D32" s="271">
        <v>17676.02</v>
      </c>
      <c r="E32" s="38"/>
      <c r="F32" s="38"/>
      <c r="G32" s="38"/>
      <c r="H32" s="38"/>
      <c r="I32" s="38"/>
      <c r="J32" s="38"/>
      <c r="K32" s="38"/>
      <c r="L32" s="38"/>
      <c r="M32" s="38"/>
      <c r="N32" s="38"/>
      <c r="O32" s="38"/>
      <c r="P32" s="38"/>
      <c r="Q32" s="38"/>
      <c r="R32" s="38"/>
      <c r="S32" s="38"/>
      <c r="T32" s="38"/>
      <c r="U32" s="38"/>
    </row>
    <row r="33" spans="1:21" ht="12.75" customHeight="1" x14ac:dyDescent="0.2">
      <c r="A33" s="90" t="s">
        <v>2289</v>
      </c>
      <c r="B33" s="91" t="s">
        <v>2290</v>
      </c>
      <c r="C33" s="200" t="s">
        <v>2903</v>
      </c>
      <c r="D33" s="271">
        <v>54308.26</v>
      </c>
      <c r="E33" s="38"/>
      <c r="F33" s="38"/>
      <c r="G33" s="38"/>
      <c r="H33" s="38"/>
      <c r="I33" s="38"/>
      <c r="J33" s="38"/>
      <c r="K33" s="38"/>
      <c r="L33" s="38"/>
      <c r="M33" s="38"/>
      <c r="N33" s="38"/>
      <c r="O33" s="38"/>
      <c r="P33" s="38"/>
      <c r="Q33" s="38"/>
      <c r="R33" s="38"/>
      <c r="S33" s="38"/>
      <c r="T33" s="38"/>
      <c r="U33" s="38"/>
    </row>
    <row r="34" spans="1:21" ht="12.75" customHeight="1" x14ac:dyDescent="0.2">
      <c r="A34" s="90" t="s">
        <v>2291</v>
      </c>
      <c r="B34" s="91" t="s">
        <v>2292</v>
      </c>
      <c r="C34" s="200" t="s">
        <v>2904</v>
      </c>
      <c r="D34" s="271">
        <v>1452253.18</v>
      </c>
      <c r="E34" s="38"/>
      <c r="F34" s="38"/>
      <c r="G34" s="38"/>
      <c r="H34" s="38"/>
      <c r="I34" s="38"/>
      <c r="J34" s="38"/>
      <c r="K34" s="38"/>
      <c r="L34" s="38"/>
      <c r="M34" s="38"/>
      <c r="N34" s="38"/>
      <c r="O34" s="38"/>
      <c r="P34" s="38"/>
      <c r="Q34" s="38"/>
      <c r="R34" s="38"/>
      <c r="S34" s="38"/>
      <c r="T34" s="38"/>
      <c r="U34" s="38"/>
    </row>
    <row r="35" spans="1:21" ht="12.75" customHeight="1" x14ac:dyDescent="0.2">
      <c r="A35" s="125" t="s">
        <v>2293</v>
      </c>
      <c r="B35" s="126" t="s">
        <v>2294</v>
      </c>
      <c r="C35" s="200" t="s">
        <v>2905</v>
      </c>
      <c r="D35" s="271">
        <v>256663.92</v>
      </c>
      <c r="E35" s="38"/>
      <c r="F35" s="38"/>
      <c r="G35" s="38"/>
      <c r="H35" s="38"/>
      <c r="I35" s="38"/>
      <c r="J35" s="38"/>
      <c r="K35" s="38"/>
      <c r="L35" s="38"/>
      <c r="M35" s="38"/>
      <c r="N35" s="38"/>
      <c r="O35" s="38"/>
      <c r="P35" s="38"/>
      <c r="Q35" s="38"/>
      <c r="R35" s="38"/>
      <c r="S35" s="38"/>
      <c r="T35" s="38"/>
      <c r="U35" s="38"/>
    </row>
    <row r="36" spans="1:21" ht="36" x14ac:dyDescent="0.2">
      <c r="A36" s="125" t="s">
        <v>2877</v>
      </c>
      <c r="B36" s="126" t="s">
        <v>2906</v>
      </c>
      <c r="C36" s="200"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90">
        <v>251.25299999999999</v>
      </c>
      <c r="B37" s="91" t="s">
        <v>2880</v>
      </c>
      <c r="C37" s="200" t="s">
        <v>2908</v>
      </c>
      <c r="D37" s="271"/>
      <c r="E37" s="38"/>
      <c r="F37" s="38"/>
      <c r="G37" s="38"/>
      <c r="H37" s="38"/>
      <c r="I37" s="38"/>
      <c r="J37" s="38"/>
      <c r="K37" s="38"/>
      <c r="L37" s="38"/>
      <c r="M37" s="38"/>
      <c r="N37" s="38"/>
      <c r="O37" s="38"/>
      <c r="P37" s="38"/>
      <c r="Q37" s="38"/>
      <c r="R37" s="38"/>
      <c r="S37" s="38"/>
      <c r="T37" s="38"/>
      <c r="U37" s="38"/>
    </row>
    <row r="38" spans="1:21" ht="12.75" customHeight="1" x14ac:dyDescent="0.2">
      <c r="A38" s="90" t="s">
        <v>2882</v>
      </c>
      <c r="B38" s="91" t="s">
        <v>2306</v>
      </c>
      <c r="C38" s="200" t="s">
        <v>2909</v>
      </c>
      <c r="D38" s="271"/>
      <c r="E38" s="38"/>
      <c r="F38" s="38"/>
      <c r="G38" s="38"/>
      <c r="H38" s="38"/>
      <c r="I38" s="38"/>
      <c r="J38" s="38"/>
      <c r="K38" s="38"/>
      <c r="L38" s="38"/>
      <c r="M38" s="38"/>
      <c r="N38" s="38"/>
      <c r="O38" s="38"/>
      <c r="P38" s="38"/>
      <c r="Q38" s="38"/>
      <c r="R38" s="38"/>
      <c r="S38" s="38"/>
      <c r="T38" s="38"/>
      <c r="U38" s="38"/>
    </row>
    <row r="39" spans="1:21" ht="12.75" customHeight="1" x14ac:dyDescent="0.2">
      <c r="A39" s="90" t="s">
        <v>2884</v>
      </c>
      <c r="B39" s="91" t="s">
        <v>2310</v>
      </c>
      <c r="C39" s="200" t="s">
        <v>2910</v>
      </c>
      <c r="D39" s="271"/>
      <c r="E39" s="38"/>
      <c r="F39" s="38"/>
      <c r="G39" s="38"/>
      <c r="H39" s="38"/>
      <c r="I39" s="38"/>
      <c r="J39" s="38"/>
      <c r="K39" s="38"/>
      <c r="L39" s="38"/>
      <c r="M39" s="38"/>
      <c r="N39" s="38"/>
      <c r="O39" s="38"/>
      <c r="P39" s="38"/>
      <c r="Q39" s="38"/>
      <c r="R39" s="38"/>
      <c r="S39" s="38"/>
      <c r="T39" s="38"/>
      <c r="U39" s="38"/>
    </row>
    <row r="40" spans="1:21" ht="24" x14ac:dyDescent="0.2">
      <c r="A40" s="90" t="s">
        <v>2911</v>
      </c>
      <c r="B40" s="91" t="s">
        <v>2887</v>
      </c>
      <c r="C40" s="200" t="s">
        <v>2912</v>
      </c>
      <c r="D40" s="271"/>
      <c r="E40" s="38"/>
      <c r="F40" s="38"/>
      <c r="G40" s="38"/>
      <c r="H40" s="38"/>
      <c r="I40" s="38"/>
      <c r="J40" s="38"/>
      <c r="K40" s="38"/>
      <c r="L40" s="38"/>
      <c r="M40" s="38"/>
      <c r="N40" s="38"/>
      <c r="O40" s="38"/>
      <c r="P40" s="38"/>
      <c r="Q40" s="38"/>
      <c r="R40" s="38"/>
      <c r="S40" s="38"/>
      <c r="T40" s="38"/>
      <c r="U40" s="38"/>
    </row>
    <row r="41" spans="1:21" ht="24" x14ac:dyDescent="0.2">
      <c r="A41" s="90" t="s">
        <v>2889</v>
      </c>
      <c r="B41" s="91" t="s">
        <v>2890</v>
      </c>
      <c r="C41" s="200" t="s">
        <v>2913</v>
      </c>
      <c r="D41" s="271"/>
      <c r="E41" s="38"/>
      <c r="F41" s="38"/>
      <c r="G41" s="38"/>
      <c r="H41" s="38"/>
      <c r="I41" s="38"/>
      <c r="J41" s="38"/>
      <c r="K41" s="38"/>
      <c r="L41" s="38"/>
      <c r="M41" s="38"/>
      <c r="N41" s="38"/>
      <c r="O41" s="38"/>
      <c r="P41" s="38"/>
      <c r="Q41" s="38"/>
      <c r="R41" s="38"/>
      <c r="S41" s="38"/>
      <c r="T41" s="38"/>
      <c r="U41" s="38"/>
    </row>
    <row r="42" spans="1:21" ht="24" x14ac:dyDescent="0.2">
      <c r="A42" s="90"/>
      <c r="B42" s="126" t="s">
        <v>2914</v>
      </c>
      <c r="C42" s="200" t="s">
        <v>2915</v>
      </c>
      <c r="D42" s="41">
        <f>D5+D6-D24</f>
        <v>1220911.8900000001</v>
      </c>
      <c r="E42" s="38"/>
      <c r="F42" s="38"/>
      <c r="G42" s="38"/>
      <c r="H42" s="38"/>
      <c r="I42" s="38"/>
      <c r="J42" s="38"/>
      <c r="K42" s="38"/>
      <c r="L42" s="38"/>
      <c r="M42" s="38"/>
      <c r="N42" s="38"/>
      <c r="O42" s="38"/>
      <c r="P42" s="38"/>
      <c r="Q42" s="38"/>
      <c r="R42" s="38"/>
      <c r="S42" s="38"/>
      <c r="T42" s="38"/>
      <c r="U42" s="38"/>
    </row>
    <row r="43" spans="1:21" ht="24" x14ac:dyDescent="0.2">
      <c r="A43" s="125"/>
      <c r="B43" s="126" t="s">
        <v>2916</v>
      </c>
      <c r="C43" s="200" t="s">
        <v>2917</v>
      </c>
      <c r="D43" s="41">
        <f>D44+D49+D90+D95</f>
        <v>525714.49</v>
      </c>
      <c r="E43" s="38"/>
      <c r="F43" s="38"/>
      <c r="G43" s="38"/>
      <c r="H43" s="38"/>
      <c r="I43" s="38"/>
      <c r="J43" s="38"/>
      <c r="K43" s="38"/>
      <c r="L43" s="38"/>
      <c r="M43" s="38"/>
      <c r="N43" s="38"/>
      <c r="O43" s="38"/>
      <c r="P43" s="38"/>
      <c r="Q43" s="38"/>
      <c r="R43" s="38"/>
      <c r="S43" s="38"/>
      <c r="T43" s="38"/>
      <c r="U43" s="38"/>
    </row>
    <row r="44" spans="1:21" ht="12.75" customHeight="1" x14ac:dyDescent="0.2">
      <c r="A44" s="90"/>
      <c r="B44" s="126" t="s">
        <v>2918</v>
      </c>
      <c r="C44" s="200"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25"/>
      <c r="B45" s="91" t="s">
        <v>2920</v>
      </c>
      <c r="C45" s="200" t="s">
        <v>2921</v>
      </c>
      <c r="D45" s="271"/>
      <c r="E45" s="38"/>
      <c r="F45" s="38"/>
      <c r="G45" s="38"/>
      <c r="H45" s="38"/>
      <c r="I45" s="38"/>
      <c r="J45" s="38"/>
      <c r="K45" s="38"/>
      <c r="L45" s="38"/>
      <c r="M45" s="38"/>
      <c r="N45" s="38"/>
      <c r="O45" s="38"/>
      <c r="P45" s="38"/>
      <c r="Q45" s="38"/>
      <c r="R45" s="38"/>
      <c r="S45" s="38"/>
      <c r="T45" s="38"/>
      <c r="U45" s="38"/>
    </row>
    <row r="46" spans="1:21" ht="12.75" customHeight="1" x14ac:dyDescent="0.2">
      <c r="A46" s="90"/>
      <c r="B46" s="91" t="s">
        <v>2922</v>
      </c>
      <c r="C46" s="200" t="s">
        <v>2923</v>
      </c>
      <c r="D46" s="271"/>
      <c r="E46" s="38"/>
      <c r="F46" s="38"/>
      <c r="G46" s="38"/>
      <c r="H46" s="38"/>
      <c r="I46" s="38"/>
      <c r="J46" s="38"/>
      <c r="K46" s="38"/>
      <c r="L46" s="38"/>
      <c r="M46" s="38"/>
      <c r="N46" s="38"/>
      <c r="O46" s="38"/>
      <c r="P46" s="38"/>
      <c r="Q46" s="38"/>
      <c r="R46" s="38"/>
      <c r="S46" s="38"/>
      <c r="T46" s="38"/>
      <c r="U46" s="38"/>
    </row>
    <row r="47" spans="1:21" ht="12.75" customHeight="1" x14ac:dyDescent="0.2">
      <c r="A47" s="90"/>
      <c r="B47" s="91" t="s">
        <v>2924</v>
      </c>
      <c r="C47" s="200" t="s">
        <v>2925</v>
      </c>
      <c r="D47" s="271"/>
      <c r="E47" s="38"/>
      <c r="F47" s="38"/>
      <c r="G47" s="38"/>
      <c r="H47" s="38"/>
      <c r="I47" s="38"/>
      <c r="J47" s="38"/>
      <c r="K47" s="38"/>
      <c r="L47" s="38"/>
      <c r="M47" s="38"/>
      <c r="N47" s="38"/>
      <c r="O47" s="38"/>
      <c r="P47" s="38"/>
      <c r="Q47" s="38"/>
      <c r="R47" s="38"/>
      <c r="S47" s="38"/>
      <c r="T47" s="38"/>
      <c r="U47" s="38"/>
    </row>
    <row r="48" spans="1:21" ht="12.75" customHeight="1" x14ac:dyDescent="0.2">
      <c r="A48" s="90"/>
      <c r="B48" s="91" t="s">
        <v>2926</v>
      </c>
      <c r="C48" s="200" t="s">
        <v>2927</v>
      </c>
      <c r="D48" s="271"/>
      <c r="E48" s="38"/>
      <c r="F48" s="38"/>
      <c r="G48" s="38"/>
      <c r="H48" s="38"/>
      <c r="I48" s="38"/>
      <c r="J48" s="38"/>
      <c r="K48" s="38"/>
      <c r="L48" s="38"/>
      <c r="M48" s="38"/>
      <c r="N48" s="38"/>
      <c r="O48" s="38"/>
      <c r="P48" s="38"/>
      <c r="Q48" s="38"/>
      <c r="R48" s="38"/>
      <c r="S48" s="38"/>
      <c r="T48" s="38"/>
      <c r="U48" s="38"/>
    </row>
    <row r="49" spans="1:21" ht="24" x14ac:dyDescent="0.2">
      <c r="A49" s="125" t="s">
        <v>2269</v>
      </c>
      <c r="B49" s="180" t="s">
        <v>2928</v>
      </c>
      <c r="C49" s="200" t="s">
        <v>2929</v>
      </c>
      <c r="D49" s="41">
        <f>D50+D55+D60+D65+D70+D75+D80+D85</f>
        <v>251735.44</v>
      </c>
      <c r="E49" s="38"/>
      <c r="F49" s="38"/>
      <c r="G49" s="38"/>
      <c r="H49" s="38"/>
      <c r="I49" s="38"/>
      <c r="J49" s="38"/>
      <c r="K49" s="38"/>
      <c r="L49" s="38"/>
      <c r="M49" s="38"/>
      <c r="N49" s="38"/>
      <c r="O49" s="38"/>
      <c r="P49" s="38"/>
      <c r="Q49" s="38"/>
      <c r="R49" s="38"/>
      <c r="S49" s="38"/>
      <c r="T49" s="38"/>
      <c r="U49" s="38"/>
    </row>
    <row r="50" spans="1:21" ht="12.75" customHeight="1" x14ac:dyDescent="0.2">
      <c r="A50" s="125" t="s">
        <v>2271</v>
      </c>
      <c r="B50" s="126" t="s">
        <v>2930</v>
      </c>
      <c r="C50" s="200"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90"/>
      <c r="B51" s="91" t="s">
        <v>2920</v>
      </c>
      <c r="C51" s="200" t="s">
        <v>2932</v>
      </c>
      <c r="D51" s="271"/>
      <c r="E51" s="38"/>
      <c r="F51" s="38"/>
      <c r="G51" s="38"/>
      <c r="H51" s="38"/>
      <c r="I51" s="38"/>
      <c r="J51" s="38"/>
      <c r="K51" s="38"/>
      <c r="L51" s="38"/>
      <c r="M51" s="38"/>
      <c r="N51" s="38"/>
      <c r="O51" s="38"/>
      <c r="P51" s="38"/>
      <c r="Q51" s="38"/>
      <c r="R51" s="38"/>
      <c r="S51" s="38"/>
      <c r="T51" s="38"/>
      <c r="U51" s="38"/>
    </row>
    <row r="52" spans="1:21" ht="12.75" customHeight="1" x14ac:dyDescent="0.2">
      <c r="A52" s="90"/>
      <c r="B52" s="91" t="s">
        <v>2922</v>
      </c>
      <c r="C52" s="200" t="s">
        <v>2933</v>
      </c>
      <c r="D52" s="271"/>
      <c r="E52" s="38"/>
      <c r="F52" s="38"/>
      <c r="G52" s="38"/>
      <c r="H52" s="38"/>
      <c r="I52" s="38"/>
      <c r="J52" s="38"/>
      <c r="K52" s="38"/>
      <c r="L52" s="38"/>
      <c r="M52" s="38"/>
      <c r="N52" s="38"/>
      <c r="O52" s="38"/>
      <c r="P52" s="38"/>
      <c r="Q52" s="38"/>
      <c r="R52" s="38"/>
      <c r="S52" s="38"/>
      <c r="T52" s="38"/>
      <c r="U52" s="38"/>
    </row>
    <row r="53" spans="1:21" ht="12.75" customHeight="1" x14ac:dyDescent="0.2">
      <c r="A53" s="125"/>
      <c r="B53" s="91" t="s">
        <v>2924</v>
      </c>
      <c r="C53" s="200" t="s">
        <v>2934</v>
      </c>
      <c r="D53" s="271"/>
      <c r="E53" s="38"/>
      <c r="F53" s="38"/>
      <c r="G53" s="38"/>
      <c r="H53" s="38"/>
      <c r="I53" s="38"/>
      <c r="J53" s="38"/>
      <c r="K53" s="38"/>
      <c r="L53" s="38"/>
      <c r="M53" s="38"/>
      <c r="N53" s="38"/>
      <c r="O53" s="38"/>
      <c r="P53" s="38"/>
      <c r="Q53" s="38"/>
      <c r="R53" s="38"/>
      <c r="S53" s="38"/>
      <c r="T53" s="38"/>
      <c r="U53" s="38"/>
    </row>
    <row r="54" spans="1:21" ht="12.75" customHeight="1" x14ac:dyDescent="0.2">
      <c r="A54" s="90"/>
      <c r="B54" s="91" t="s">
        <v>2926</v>
      </c>
      <c r="C54" s="200" t="s">
        <v>2935</v>
      </c>
      <c r="D54" s="271"/>
      <c r="E54" s="38"/>
      <c r="F54" s="38"/>
      <c r="G54" s="38"/>
      <c r="H54" s="38"/>
      <c r="I54" s="38"/>
      <c r="J54" s="38"/>
      <c r="K54" s="38"/>
      <c r="L54" s="38"/>
      <c r="M54" s="38"/>
      <c r="N54" s="38"/>
      <c r="O54" s="38"/>
      <c r="P54" s="38"/>
      <c r="Q54" s="38"/>
      <c r="R54" s="38"/>
      <c r="S54" s="38"/>
      <c r="T54" s="38"/>
      <c r="U54" s="38"/>
    </row>
    <row r="55" spans="1:21" ht="12.75" customHeight="1" x14ac:dyDescent="0.2">
      <c r="A55" s="125" t="s">
        <v>2273</v>
      </c>
      <c r="B55" s="126" t="s">
        <v>2936</v>
      </c>
      <c r="C55" s="200" t="s">
        <v>2937</v>
      </c>
      <c r="D55" s="41">
        <f>SUM(D56:D59)</f>
        <v>150994.88</v>
      </c>
      <c r="E55" s="38"/>
      <c r="F55" s="38"/>
      <c r="G55" s="38"/>
      <c r="H55" s="38"/>
      <c r="I55" s="38"/>
      <c r="J55" s="38"/>
      <c r="K55" s="38"/>
      <c r="L55" s="38"/>
      <c r="M55" s="38"/>
      <c r="N55" s="38"/>
      <c r="O55" s="38"/>
      <c r="P55" s="38"/>
      <c r="Q55" s="38"/>
      <c r="R55" s="38"/>
      <c r="S55" s="38"/>
      <c r="T55" s="38"/>
      <c r="U55" s="38"/>
    </row>
    <row r="56" spans="1:21" ht="12.75" customHeight="1" x14ac:dyDescent="0.2">
      <c r="A56" s="90"/>
      <c r="B56" s="91" t="s">
        <v>2920</v>
      </c>
      <c r="C56" s="200" t="s">
        <v>2938</v>
      </c>
      <c r="D56" s="271">
        <v>41370.22</v>
      </c>
      <c r="E56" s="38"/>
      <c r="F56" s="38"/>
      <c r="G56" s="38"/>
      <c r="H56" s="38"/>
      <c r="I56" s="38"/>
      <c r="J56" s="38"/>
      <c r="K56" s="38"/>
      <c r="L56" s="38"/>
      <c r="M56" s="38"/>
      <c r="N56" s="38"/>
      <c r="O56" s="38"/>
      <c r="P56" s="38"/>
      <c r="Q56" s="38"/>
      <c r="R56" s="38"/>
      <c r="S56" s="38"/>
      <c r="T56" s="38"/>
      <c r="U56" s="38"/>
    </row>
    <row r="57" spans="1:21" ht="12.75" customHeight="1" x14ac:dyDescent="0.2">
      <c r="A57" s="90"/>
      <c r="B57" s="91" t="s">
        <v>2922</v>
      </c>
      <c r="C57" s="200" t="s">
        <v>2939</v>
      </c>
      <c r="D57" s="271">
        <v>44103.01</v>
      </c>
      <c r="E57" s="38"/>
      <c r="F57" s="38"/>
      <c r="G57" s="38"/>
      <c r="H57" s="38"/>
      <c r="I57" s="38"/>
      <c r="J57" s="38"/>
      <c r="K57" s="38"/>
      <c r="L57" s="38"/>
      <c r="M57" s="38"/>
      <c r="N57" s="38"/>
      <c r="O57" s="38"/>
      <c r="P57" s="38"/>
      <c r="Q57" s="38"/>
      <c r="R57" s="38"/>
      <c r="S57" s="38"/>
      <c r="T57" s="38"/>
      <c r="U57" s="38"/>
    </row>
    <row r="58" spans="1:21" ht="12.75" customHeight="1" x14ac:dyDescent="0.2">
      <c r="A58" s="90"/>
      <c r="B58" s="91" t="s">
        <v>2924</v>
      </c>
      <c r="C58" s="200" t="s">
        <v>2940</v>
      </c>
      <c r="D58" s="271">
        <v>65521.65</v>
      </c>
      <c r="E58" s="38"/>
      <c r="F58" s="38"/>
      <c r="G58" s="38"/>
      <c r="H58" s="38"/>
      <c r="I58" s="38"/>
      <c r="J58" s="38"/>
      <c r="K58" s="38"/>
      <c r="L58" s="38"/>
      <c r="M58" s="38"/>
      <c r="N58" s="38"/>
      <c r="O58" s="38"/>
      <c r="P58" s="38"/>
      <c r="Q58" s="38"/>
      <c r="R58" s="38"/>
      <c r="S58" s="38"/>
      <c r="T58" s="38"/>
      <c r="U58" s="38"/>
    </row>
    <row r="59" spans="1:21" ht="12.75" customHeight="1" x14ac:dyDescent="0.2">
      <c r="A59" s="90"/>
      <c r="B59" s="91" t="s">
        <v>2926</v>
      </c>
      <c r="C59" s="200" t="s">
        <v>2941</v>
      </c>
      <c r="D59" s="271"/>
      <c r="E59" s="38"/>
      <c r="F59" s="38"/>
      <c r="G59" s="38"/>
      <c r="H59" s="38"/>
      <c r="I59" s="38"/>
      <c r="J59" s="38"/>
      <c r="K59" s="38"/>
      <c r="L59" s="38"/>
      <c r="M59" s="38"/>
      <c r="N59" s="38"/>
      <c r="O59" s="38"/>
      <c r="P59" s="38"/>
      <c r="Q59" s="38"/>
      <c r="R59" s="38"/>
      <c r="S59" s="38"/>
      <c r="T59" s="38"/>
      <c r="U59" s="38"/>
    </row>
    <row r="60" spans="1:21" ht="12.75" customHeight="1" x14ac:dyDescent="0.2">
      <c r="A60" s="125" t="s">
        <v>2275</v>
      </c>
      <c r="B60" s="126" t="s">
        <v>2942</v>
      </c>
      <c r="C60" s="200"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90"/>
      <c r="B61" s="91" t="s">
        <v>2920</v>
      </c>
      <c r="C61" s="200" t="s">
        <v>2944</v>
      </c>
      <c r="D61" s="271"/>
      <c r="E61" s="38"/>
      <c r="F61" s="38"/>
      <c r="G61" s="38"/>
      <c r="H61" s="38"/>
      <c r="I61" s="38"/>
      <c r="J61" s="38"/>
      <c r="K61" s="38"/>
      <c r="L61" s="38"/>
      <c r="M61" s="38"/>
      <c r="N61" s="38"/>
      <c r="O61" s="38"/>
      <c r="P61" s="38"/>
      <c r="Q61" s="38"/>
      <c r="R61" s="38"/>
      <c r="S61" s="38"/>
      <c r="T61" s="38"/>
      <c r="U61" s="38"/>
    </row>
    <row r="62" spans="1:21" ht="12.75" customHeight="1" x14ac:dyDescent="0.2">
      <c r="A62" s="90"/>
      <c r="B62" s="91" t="s">
        <v>2922</v>
      </c>
      <c r="C62" s="200" t="s">
        <v>2945</v>
      </c>
      <c r="D62" s="271"/>
      <c r="E62" s="38"/>
      <c r="F62" s="38"/>
      <c r="G62" s="38"/>
      <c r="H62" s="38"/>
      <c r="I62" s="38"/>
      <c r="J62" s="38"/>
      <c r="K62" s="38"/>
      <c r="L62" s="38"/>
      <c r="M62" s="38"/>
      <c r="N62" s="38"/>
      <c r="O62" s="38"/>
      <c r="P62" s="38"/>
      <c r="Q62" s="38"/>
      <c r="R62" s="38"/>
      <c r="S62" s="38"/>
      <c r="T62" s="38"/>
      <c r="U62" s="38"/>
    </row>
    <row r="63" spans="1:21" ht="12.75" customHeight="1" x14ac:dyDescent="0.2">
      <c r="A63" s="125"/>
      <c r="B63" s="91" t="s">
        <v>2924</v>
      </c>
      <c r="C63" s="200" t="s">
        <v>2946</v>
      </c>
      <c r="D63" s="271"/>
      <c r="E63" s="38"/>
      <c r="F63" s="38"/>
      <c r="G63" s="38"/>
      <c r="H63" s="38"/>
      <c r="I63" s="38"/>
      <c r="J63" s="38"/>
      <c r="K63" s="38"/>
      <c r="L63" s="38"/>
      <c r="M63" s="38"/>
      <c r="N63" s="38"/>
      <c r="O63" s="38"/>
      <c r="P63" s="38"/>
      <c r="Q63" s="38"/>
      <c r="R63" s="38"/>
      <c r="S63" s="38"/>
      <c r="T63" s="38"/>
      <c r="U63" s="38"/>
    </row>
    <row r="64" spans="1:21" ht="12.75" customHeight="1" x14ac:dyDescent="0.2">
      <c r="A64" s="90"/>
      <c r="B64" s="91" t="s">
        <v>2926</v>
      </c>
      <c r="C64" s="200" t="s">
        <v>2947</v>
      </c>
      <c r="D64" s="271"/>
      <c r="E64" s="38"/>
      <c r="F64" s="38"/>
      <c r="G64" s="38"/>
      <c r="H64" s="38"/>
      <c r="I64" s="38"/>
      <c r="J64" s="38"/>
      <c r="K64" s="38"/>
      <c r="L64" s="38"/>
      <c r="M64" s="38"/>
      <c r="N64" s="38"/>
      <c r="O64" s="38"/>
      <c r="P64" s="38"/>
      <c r="Q64" s="38"/>
      <c r="R64" s="38"/>
      <c r="S64" s="38"/>
      <c r="T64" s="38"/>
      <c r="U64" s="38"/>
    </row>
    <row r="65" spans="1:22" ht="12.75" customHeight="1" x14ac:dyDescent="0.2">
      <c r="A65" s="125" t="s">
        <v>2283</v>
      </c>
      <c r="B65" s="126" t="s">
        <v>2948</v>
      </c>
      <c r="C65" s="200"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90"/>
      <c r="B66" s="91" t="s">
        <v>2920</v>
      </c>
      <c r="C66" s="200" t="s">
        <v>2950</v>
      </c>
      <c r="D66" s="271"/>
      <c r="E66" s="38"/>
      <c r="F66" s="38"/>
      <c r="G66" s="38"/>
      <c r="H66" s="38"/>
      <c r="I66" s="38"/>
      <c r="J66" s="38"/>
      <c r="K66" s="38"/>
      <c r="L66" s="38"/>
      <c r="M66" s="38"/>
      <c r="N66" s="38"/>
      <c r="O66" s="38"/>
      <c r="P66" s="38"/>
      <c r="Q66" s="38"/>
      <c r="R66" s="38"/>
      <c r="S66" s="38"/>
      <c r="T66" s="38"/>
      <c r="U66" s="38"/>
    </row>
    <row r="67" spans="1:22" ht="12.75" customHeight="1" x14ac:dyDescent="0.2">
      <c r="A67" s="90"/>
      <c r="B67" s="91" t="s">
        <v>2922</v>
      </c>
      <c r="C67" s="200" t="s">
        <v>2951</v>
      </c>
      <c r="D67" s="271"/>
      <c r="E67" s="38"/>
      <c r="F67" s="38"/>
      <c r="G67" s="38"/>
      <c r="H67" s="38"/>
      <c r="I67" s="38"/>
      <c r="J67" s="38"/>
      <c r="K67" s="38"/>
      <c r="L67" s="38"/>
      <c r="M67" s="38"/>
      <c r="N67" s="38"/>
      <c r="O67" s="38"/>
      <c r="P67" s="38"/>
      <c r="Q67" s="38"/>
      <c r="R67" s="38"/>
      <c r="S67" s="38"/>
      <c r="T67" s="38"/>
      <c r="U67" s="38"/>
    </row>
    <row r="68" spans="1:22" ht="12.75" customHeight="1" x14ac:dyDescent="0.2">
      <c r="A68" s="90"/>
      <c r="B68" s="91" t="s">
        <v>2924</v>
      </c>
      <c r="C68" s="200" t="s">
        <v>2952</v>
      </c>
      <c r="D68" s="271"/>
      <c r="E68" s="38"/>
      <c r="F68" s="38"/>
      <c r="G68" s="38"/>
      <c r="H68" s="38"/>
      <c r="I68" s="38"/>
      <c r="J68" s="38"/>
      <c r="K68" s="38"/>
      <c r="L68" s="38"/>
      <c r="M68" s="38"/>
      <c r="N68" s="38"/>
      <c r="O68" s="38"/>
      <c r="P68" s="38"/>
      <c r="Q68" s="38"/>
      <c r="R68" s="38"/>
      <c r="S68" s="38"/>
      <c r="T68" s="38"/>
      <c r="U68" s="38"/>
    </row>
    <row r="69" spans="1:22" ht="12.75" customHeight="1" x14ac:dyDescent="0.2">
      <c r="A69" s="90"/>
      <c r="B69" s="91" t="s">
        <v>2926</v>
      </c>
      <c r="C69" s="200" t="s">
        <v>2953</v>
      </c>
      <c r="D69" s="271"/>
      <c r="E69" s="38"/>
      <c r="F69" s="38"/>
      <c r="G69" s="38"/>
      <c r="H69" s="38"/>
      <c r="I69" s="38"/>
      <c r="J69" s="38"/>
      <c r="K69" s="38"/>
      <c r="L69" s="38"/>
      <c r="M69" s="38"/>
      <c r="N69" s="38"/>
      <c r="O69" s="38"/>
      <c r="P69" s="38"/>
      <c r="Q69" s="38"/>
      <c r="R69" s="38"/>
      <c r="S69" s="38"/>
      <c r="T69" s="38"/>
      <c r="U69" s="38"/>
    </row>
    <row r="70" spans="1:22" ht="24" x14ac:dyDescent="0.2">
      <c r="A70" s="125" t="s">
        <v>2285</v>
      </c>
      <c r="B70" s="126" t="s">
        <v>2954</v>
      </c>
      <c r="C70" s="200" t="s">
        <v>2955</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0"/>
      <c r="B71" s="91" t="s">
        <v>2920</v>
      </c>
      <c r="C71" s="200" t="s">
        <v>2956</v>
      </c>
      <c r="D71" s="271"/>
      <c r="E71" s="38"/>
      <c r="F71" s="38"/>
      <c r="G71" s="38"/>
      <c r="H71" s="38"/>
      <c r="I71" s="38"/>
      <c r="J71" s="38"/>
      <c r="K71" s="38"/>
      <c r="L71" s="38"/>
      <c r="M71" s="38"/>
      <c r="N71" s="38"/>
      <c r="O71" s="38"/>
      <c r="P71" s="38"/>
      <c r="Q71" s="38"/>
      <c r="R71" s="38"/>
      <c r="S71" s="38"/>
      <c r="T71" s="38"/>
      <c r="U71" s="38"/>
      <c r="V71" s="16"/>
    </row>
    <row r="72" spans="1:22" ht="12.75" customHeight="1" x14ac:dyDescent="0.2">
      <c r="A72" s="90"/>
      <c r="B72" s="91" t="s">
        <v>2922</v>
      </c>
      <c r="C72" s="200" t="s">
        <v>2957</v>
      </c>
      <c r="D72" s="271"/>
      <c r="E72" s="38"/>
      <c r="F72" s="38"/>
      <c r="G72" s="38"/>
      <c r="H72" s="38"/>
      <c r="I72" s="38"/>
      <c r="J72" s="38"/>
      <c r="K72" s="38"/>
      <c r="L72" s="38"/>
      <c r="M72" s="38"/>
      <c r="N72" s="38"/>
      <c r="O72" s="38"/>
      <c r="P72" s="38"/>
      <c r="Q72" s="38"/>
      <c r="R72" s="38"/>
      <c r="S72" s="38"/>
      <c r="T72" s="38"/>
      <c r="U72" s="38"/>
      <c r="V72" s="16"/>
    </row>
    <row r="73" spans="1:22" ht="12.75" customHeight="1" x14ac:dyDescent="0.2">
      <c r="A73" s="90"/>
      <c r="B73" s="91" t="s">
        <v>2924</v>
      </c>
      <c r="C73" s="200" t="s">
        <v>2958</v>
      </c>
      <c r="D73" s="271"/>
      <c r="E73" s="38"/>
      <c r="F73" s="38"/>
      <c r="G73" s="38"/>
      <c r="H73" s="38"/>
      <c r="I73" s="38"/>
      <c r="J73" s="38"/>
      <c r="K73" s="38"/>
      <c r="L73" s="38"/>
      <c r="M73" s="38"/>
      <c r="N73" s="38"/>
      <c r="O73" s="38"/>
      <c r="P73" s="38"/>
      <c r="Q73" s="38"/>
      <c r="R73" s="38"/>
      <c r="S73" s="38"/>
      <c r="T73" s="38"/>
      <c r="U73" s="38"/>
      <c r="V73" s="16"/>
    </row>
    <row r="74" spans="1:22" ht="12.75" customHeight="1" x14ac:dyDescent="0.2">
      <c r="A74" s="90"/>
      <c r="B74" s="91" t="s">
        <v>2926</v>
      </c>
      <c r="C74" s="200" t="s">
        <v>2959</v>
      </c>
      <c r="D74" s="271"/>
      <c r="E74" s="38"/>
      <c r="F74" s="38"/>
      <c r="G74" s="38"/>
      <c r="H74" s="38"/>
      <c r="I74" s="38"/>
      <c r="J74" s="38"/>
      <c r="K74" s="38"/>
      <c r="L74" s="38"/>
      <c r="M74" s="38"/>
      <c r="N74" s="38"/>
      <c r="O74" s="38"/>
      <c r="P74" s="38"/>
      <c r="Q74" s="38"/>
      <c r="R74" s="38"/>
      <c r="S74" s="38"/>
      <c r="T74" s="38"/>
      <c r="U74" s="38"/>
      <c r="V74" s="16"/>
    </row>
    <row r="75" spans="1:22" ht="12.75" customHeight="1" x14ac:dyDescent="0.2">
      <c r="A75" s="125" t="s">
        <v>2287</v>
      </c>
      <c r="B75" s="126" t="s">
        <v>2960</v>
      </c>
      <c r="C75" s="200" t="s">
        <v>2961</v>
      </c>
      <c r="D75" s="41">
        <f>SUM(D76:D79)</f>
        <v>13251.18</v>
      </c>
      <c r="E75" s="38"/>
      <c r="F75" s="38"/>
      <c r="G75" s="38"/>
      <c r="H75" s="38"/>
      <c r="I75" s="38"/>
      <c r="J75" s="38"/>
      <c r="K75" s="38"/>
      <c r="L75" s="38"/>
      <c r="M75" s="38"/>
      <c r="N75" s="38"/>
      <c r="O75" s="38"/>
      <c r="P75" s="38"/>
      <c r="Q75" s="38"/>
      <c r="R75" s="38"/>
      <c r="S75" s="38"/>
      <c r="T75" s="38"/>
      <c r="U75" s="38"/>
    </row>
    <row r="76" spans="1:22" ht="12.75" customHeight="1" x14ac:dyDescent="0.2">
      <c r="A76" s="90"/>
      <c r="B76" s="91" t="s">
        <v>2920</v>
      </c>
      <c r="C76" s="200" t="s">
        <v>2962</v>
      </c>
      <c r="D76" s="271">
        <v>13251.18</v>
      </c>
      <c r="E76" s="38"/>
      <c r="F76" s="38"/>
      <c r="G76" s="38"/>
      <c r="H76" s="38"/>
      <c r="I76" s="38"/>
      <c r="J76" s="38"/>
      <c r="K76" s="38"/>
      <c r="L76" s="38"/>
      <c r="M76" s="38"/>
      <c r="N76" s="38"/>
      <c r="O76" s="38"/>
      <c r="P76" s="38"/>
      <c r="Q76" s="38"/>
      <c r="R76" s="38"/>
      <c r="S76" s="38"/>
      <c r="T76" s="38"/>
      <c r="U76" s="38"/>
    </row>
    <row r="77" spans="1:22" ht="12.75" customHeight="1" x14ac:dyDescent="0.2">
      <c r="A77" s="90"/>
      <c r="B77" s="91" t="s">
        <v>2922</v>
      </c>
      <c r="C77" s="200" t="s">
        <v>2963</v>
      </c>
      <c r="D77" s="271"/>
      <c r="E77" s="38"/>
      <c r="F77" s="38"/>
      <c r="G77" s="38"/>
      <c r="H77" s="38"/>
      <c r="I77" s="38"/>
      <c r="J77" s="38"/>
      <c r="K77" s="38"/>
      <c r="L77" s="38"/>
      <c r="M77" s="38"/>
      <c r="N77" s="38"/>
      <c r="O77" s="38"/>
      <c r="P77" s="38"/>
      <c r="Q77" s="38"/>
      <c r="R77" s="38"/>
      <c r="S77" s="38"/>
      <c r="T77" s="38"/>
      <c r="U77" s="38"/>
    </row>
    <row r="78" spans="1:22" ht="12.75" customHeight="1" x14ac:dyDescent="0.2">
      <c r="A78" s="90"/>
      <c r="B78" s="91" t="s">
        <v>2924</v>
      </c>
      <c r="C78" s="200" t="s">
        <v>2964</v>
      </c>
      <c r="D78" s="271"/>
      <c r="E78" s="38"/>
      <c r="F78" s="38"/>
      <c r="G78" s="38"/>
      <c r="H78" s="38"/>
      <c r="I78" s="38"/>
      <c r="J78" s="38"/>
      <c r="K78" s="38"/>
      <c r="L78" s="38"/>
      <c r="M78" s="38"/>
      <c r="N78" s="38"/>
      <c r="O78" s="38"/>
      <c r="P78" s="38"/>
      <c r="Q78" s="38"/>
      <c r="R78" s="38"/>
      <c r="S78" s="38"/>
      <c r="T78" s="38"/>
      <c r="U78" s="38"/>
    </row>
    <row r="79" spans="1:22" ht="12.75" customHeight="1" x14ac:dyDescent="0.2">
      <c r="A79" s="125"/>
      <c r="B79" s="91" t="s">
        <v>2926</v>
      </c>
      <c r="C79" s="200" t="s">
        <v>2965</v>
      </c>
      <c r="D79" s="271"/>
      <c r="E79" s="38"/>
      <c r="F79" s="38"/>
      <c r="G79" s="38"/>
      <c r="H79" s="38"/>
      <c r="I79" s="38"/>
      <c r="J79" s="38"/>
      <c r="K79" s="38"/>
      <c r="L79" s="38"/>
      <c r="M79" s="38"/>
      <c r="N79" s="38"/>
      <c r="O79" s="38"/>
      <c r="P79" s="38"/>
      <c r="Q79" s="38"/>
      <c r="R79" s="38"/>
      <c r="S79" s="38"/>
      <c r="T79" s="38"/>
      <c r="U79" s="38"/>
    </row>
    <row r="80" spans="1:22" ht="24" x14ac:dyDescent="0.2">
      <c r="A80" s="125" t="s">
        <v>2289</v>
      </c>
      <c r="B80" s="217" t="s">
        <v>2966</v>
      </c>
      <c r="C80" s="200" t="s">
        <v>2967</v>
      </c>
      <c r="D80" s="41">
        <f>SUM(D81:D84)</f>
        <v>30196.1</v>
      </c>
      <c r="E80" s="38"/>
      <c r="F80" s="38"/>
      <c r="G80" s="38"/>
      <c r="H80" s="38"/>
      <c r="I80" s="38"/>
      <c r="J80" s="38"/>
      <c r="K80" s="38"/>
      <c r="L80" s="38"/>
      <c r="M80" s="38"/>
      <c r="N80" s="38"/>
      <c r="O80" s="38"/>
      <c r="P80" s="38"/>
      <c r="Q80" s="38"/>
      <c r="R80" s="38"/>
      <c r="S80" s="38"/>
      <c r="T80" s="38"/>
      <c r="U80" s="38"/>
    </row>
    <row r="81" spans="1:21" ht="12.75" customHeight="1" x14ac:dyDescent="0.2">
      <c r="A81" s="125"/>
      <c r="B81" s="91" t="s">
        <v>2920</v>
      </c>
      <c r="C81" s="200" t="s">
        <v>2968</v>
      </c>
      <c r="D81" s="271">
        <v>10000</v>
      </c>
      <c r="E81" s="38"/>
      <c r="F81" s="38"/>
      <c r="G81" s="38"/>
      <c r="H81" s="38"/>
      <c r="I81" s="38"/>
      <c r="J81" s="38"/>
      <c r="K81" s="38"/>
      <c r="L81" s="38"/>
      <c r="M81" s="38"/>
      <c r="N81" s="38"/>
      <c r="O81" s="38"/>
      <c r="P81" s="38"/>
      <c r="Q81" s="38"/>
      <c r="R81" s="38"/>
      <c r="S81" s="38"/>
      <c r="T81" s="38"/>
      <c r="U81" s="38"/>
    </row>
    <row r="82" spans="1:21" ht="12.75" customHeight="1" x14ac:dyDescent="0.2">
      <c r="A82" s="125"/>
      <c r="B82" s="91" t="s">
        <v>2922</v>
      </c>
      <c r="C82" s="200" t="s">
        <v>2969</v>
      </c>
      <c r="D82" s="271">
        <v>20196.099999999999</v>
      </c>
      <c r="E82" s="38"/>
      <c r="F82" s="38"/>
      <c r="G82" s="38"/>
      <c r="H82" s="38"/>
      <c r="I82" s="38"/>
      <c r="J82" s="38"/>
      <c r="K82" s="38"/>
      <c r="L82" s="38"/>
      <c r="M82" s="38"/>
      <c r="N82" s="38"/>
      <c r="O82" s="38"/>
      <c r="P82" s="38"/>
      <c r="Q82" s="38"/>
      <c r="R82" s="38"/>
      <c r="S82" s="38"/>
      <c r="T82" s="38"/>
      <c r="U82" s="38"/>
    </row>
    <row r="83" spans="1:21" ht="12.75" customHeight="1" x14ac:dyDescent="0.2">
      <c r="A83" s="125"/>
      <c r="B83" s="91" t="s">
        <v>2924</v>
      </c>
      <c r="C83" s="200" t="s">
        <v>2970</v>
      </c>
      <c r="D83" s="271"/>
      <c r="E83" s="38"/>
      <c r="F83" s="38"/>
      <c r="G83" s="38"/>
      <c r="H83" s="38"/>
      <c r="I83" s="38"/>
      <c r="J83" s="38"/>
      <c r="K83" s="38"/>
      <c r="L83" s="38"/>
      <c r="M83" s="38"/>
      <c r="N83" s="38"/>
      <c r="O83" s="38"/>
      <c r="P83" s="38"/>
      <c r="Q83" s="38"/>
      <c r="R83" s="38"/>
      <c r="S83" s="38"/>
      <c r="T83" s="38"/>
      <c r="U83" s="38"/>
    </row>
    <row r="84" spans="1:21" ht="12.75" customHeight="1" x14ac:dyDescent="0.2">
      <c r="A84" s="125"/>
      <c r="B84" s="91" t="s">
        <v>2926</v>
      </c>
      <c r="C84" s="200" t="s">
        <v>2971</v>
      </c>
      <c r="D84" s="271"/>
      <c r="E84" s="38"/>
      <c r="F84" s="38"/>
      <c r="G84" s="38"/>
      <c r="H84" s="38"/>
      <c r="I84" s="38"/>
      <c r="J84" s="38"/>
      <c r="K84" s="38"/>
      <c r="L84" s="38"/>
      <c r="M84" s="38"/>
      <c r="N84" s="38"/>
      <c r="O84" s="38"/>
      <c r="P84" s="38"/>
      <c r="Q84" s="38"/>
      <c r="R84" s="38"/>
      <c r="S84" s="38"/>
      <c r="T84" s="38"/>
      <c r="U84" s="38"/>
    </row>
    <row r="85" spans="1:21" ht="12.75" customHeight="1" x14ac:dyDescent="0.2">
      <c r="A85" s="125" t="s">
        <v>2291</v>
      </c>
      <c r="B85" s="217" t="s">
        <v>2972</v>
      </c>
      <c r="C85" s="200" t="s">
        <v>2973</v>
      </c>
      <c r="D85" s="41">
        <f>SUM(D86:D89)</f>
        <v>57293.279999999999</v>
      </c>
      <c r="E85" s="38"/>
      <c r="F85" s="38"/>
      <c r="G85" s="38"/>
      <c r="H85" s="38"/>
      <c r="I85" s="38"/>
      <c r="J85" s="38"/>
      <c r="K85" s="38"/>
      <c r="L85" s="38"/>
      <c r="M85" s="38"/>
      <c r="N85" s="38"/>
      <c r="O85" s="38"/>
      <c r="P85" s="38"/>
      <c r="Q85" s="38"/>
      <c r="R85" s="38"/>
      <c r="S85" s="38"/>
      <c r="T85" s="38"/>
      <c r="U85" s="38"/>
    </row>
    <row r="86" spans="1:21" ht="12.75" customHeight="1" x14ac:dyDescent="0.2">
      <c r="A86" s="125"/>
      <c r="B86" s="91" t="s">
        <v>2920</v>
      </c>
      <c r="C86" s="200" t="s">
        <v>2974</v>
      </c>
      <c r="D86" s="271">
        <v>56040.03</v>
      </c>
      <c r="E86" s="38"/>
      <c r="F86" s="38"/>
      <c r="G86" s="38"/>
      <c r="H86" s="38"/>
      <c r="I86" s="38"/>
      <c r="J86" s="38"/>
      <c r="K86" s="38"/>
      <c r="L86" s="38"/>
      <c r="M86" s="38"/>
      <c r="N86" s="38"/>
      <c r="O86" s="38"/>
      <c r="P86" s="38"/>
      <c r="Q86" s="38"/>
      <c r="R86" s="38"/>
      <c r="S86" s="38"/>
      <c r="T86" s="38"/>
      <c r="U86" s="38"/>
    </row>
    <row r="87" spans="1:21" ht="12.75" customHeight="1" x14ac:dyDescent="0.2">
      <c r="A87" s="125"/>
      <c r="B87" s="91" t="s">
        <v>2922</v>
      </c>
      <c r="C87" s="200" t="s">
        <v>2975</v>
      </c>
      <c r="D87" s="271">
        <v>1253.25</v>
      </c>
      <c r="E87" s="38"/>
      <c r="F87" s="38"/>
      <c r="G87" s="38"/>
      <c r="H87" s="38"/>
      <c r="I87" s="38"/>
      <c r="J87" s="38"/>
      <c r="K87" s="38"/>
      <c r="L87" s="38"/>
      <c r="M87" s="38"/>
      <c r="N87" s="38"/>
      <c r="O87" s="38"/>
      <c r="P87" s="38"/>
      <c r="Q87" s="38"/>
      <c r="R87" s="38"/>
      <c r="S87" s="38"/>
      <c r="T87" s="38"/>
      <c r="U87" s="38"/>
    </row>
    <row r="88" spans="1:21" ht="12.75" customHeight="1" x14ac:dyDescent="0.2">
      <c r="A88" s="125"/>
      <c r="B88" s="91" t="s">
        <v>2924</v>
      </c>
      <c r="C88" s="200" t="s">
        <v>2976</v>
      </c>
      <c r="D88" s="271"/>
      <c r="E88" s="38"/>
      <c r="F88" s="38"/>
      <c r="G88" s="38"/>
      <c r="H88" s="38"/>
      <c r="I88" s="38"/>
      <c r="J88" s="38"/>
      <c r="K88" s="38"/>
      <c r="L88" s="38"/>
      <c r="M88" s="38"/>
      <c r="N88" s="38"/>
      <c r="O88" s="38"/>
      <c r="P88" s="38"/>
      <c r="Q88" s="38"/>
      <c r="R88" s="38"/>
      <c r="S88" s="38"/>
      <c r="T88" s="38"/>
      <c r="U88" s="38"/>
    </row>
    <row r="89" spans="1:21" ht="12.75" customHeight="1" x14ac:dyDescent="0.2">
      <c r="A89" s="125"/>
      <c r="B89" s="91" t="s">
        <v>2926</v>
      </c>
      <c r="C89" s="200" t="s">
        <v>2977</v>
      </c>
      <c r="D89" s="271"/>
      <c r="E89" s="38"/>
      <c r="F89" s="38"/>
      <c r="G89" s="38"/>
      <c r="H89" s="38"/>
      <c r="I89" s="38"/>
      <c r="J89" s="38"/>
      <c r="K89" s="38"/>
      <c r="L89" s="38"/>
      <c r="M89" s="38"/>
      <c r="N89" s="38"/>
      <c r="O89" s="38"/>
      <c r="P89" s="38"/>
      <c r="Q89" s="38"/>
      <c r="R89" s="38"/>
      <c r="S89" s="38"/>
      <c r="T89" s="38"/>
      <c r="U89" s="38"/>
    </row>
    <row r="90" spans="1:21" ht="12.75" customHeight="1" x14ac:dyDescent="0.2">
      <c r="A90" s="125" t="s">
        <v>2293</v>
      </c>
      <c r="B90" s="126" t="s">
        <v>2978</v>
      </c>
      <c r="C90" s="200" t="s">
        <v>2979</v>
      </c>
      <c r="D90" s="41">
        <f>SUM(D91:D94)</f>
        <v>273979.05</v>
      </c>
      <c r="E90" s="38"/>
      <c r="F90" s="38"/>
      <c r="G90" s="38"/>
      <c r="H90" s="38"/>
      <c r="I90" s="38"/>
      <c r="J90" s="38"/>
      <c r="K90" s="38"/>
      <c r="L90" s="38"/>
      <c r="M90" s="38"/>
      <c r="N90" s="38"/>
      <c r="O90" s="38"/>
      <c r="P90" s="38"/>
      <c r="Q90" s="38"/>
      <c r="R90" s="38"/>
      <c r="S90" s="38"/>
      <c r="T90" s="38"/>
      <c r="U90" s="38"/>
    </row>
    <row r="91" spans="1:21" ht="12.75" customHeight="1" x14ac:dyDescent="0.2">
      <c r="A91" s="125"/>
      <c r="B91" s="91" t="s">
        <v>2920</v>
      </c>
      <c r="C91" s="200" t="s">
        <v>2980</v>
      </c>
      <c r="D91" s="271">
        <v>7626.81</v>
      </c>
      <c r="E91" s="38"/>
      <c r="F91" s="38"/>
      <c r="G91" s="38"/>
      <c r="H91" s="38"/>
      <c r="I91" s="38"/>
      <c r="J91" s="38"/>
      <c r="K91" s="38"/>
      <c r="L91" s="38"/>
      <c r="M91" s="38"/>
      <c r="N91" s="38"/>
      <c r="O91" s="38"/>
      <c r="P91" s="38"/>
      <c r="Q91" s="38"/>
      <c r="R91" s="38"/>
      <c r="S91" s="38"/>
      <c r="T91" s="38"/>
      <c r="U91" s="38"/>
    </row>
    <row r="92" spans="1:21" ht="12.75" customHeight="1" x14ac:dyDescent="0.2">
      <c r="A92" s="125"/>
      <c r="B92" s="91" t="s">
        <v>2922</v>
      </c>
      <c r="C92" s="200" t="s">
        <v>2981</v>
      </c>
      <c r="D92" s="271">
        <v>209359.85</v>
      </c>
      <c r="E92" s="38"/>
      <c r="F92" s="38"/>
      <c r="G92" s="38"/>
      <c r="H92" s="38"/>
      <c r="I92" s="38"/>
      <c r="J92" s="38"/>
      <c r="K92" s="38"/>
      <c r="L92" s="38"/>
      <c r="M92" s="38"/>
      <c r="N92" s="38"/>
      <c r="O92" s="38"/>
      <c r="P92" s="38"/>
      <c r="Q92" s="38"/>
      <c r="R92" s="38"/>
      <c r="S92" s="38"/>
      <c r="T92" s="38"/>
      <c r="U92" s="38"/>
    </row>
    <row r="93" spans="1:21" ht="12.75" customHeight="1" x14ac:dyDescent="0.2">
      <c r="A93" s="90"/>
      <c r="B93" s="91" t="s">
        <v>2924</v>
      </c>
      <c r="C93" s="200" t="s">
        <v>2982</v>
      </c>
      <c r="D93" s="271">
        <v>56992.39</v>
      </c>
      <c r="E93" s="38"/>
      <c r="F93" s="38"/>
      <c r="G93" s="38"/>
      <c r="H93" s="38"/>
      <c r="I93" s="38"/>
      <c r="J93" s="38"/>
      <c r="K93" s="38"/>
      <c r="L93" s="38"/>
      <c r="M93" s="38"/>
      <c r="N93" s="38"/>
      <c r="O93" s="38"/>
      <c r="P93" s="38"/>
      <c r="Q93" s="38"/>
      <c r="R93" s="38"/>
      <c r="S93" s="38"/>
      <c r="T93" s="38"/>
      <c r="U93" s="38"/>
    </row>
    <row r="94" spans="1:21" ht="12.75" customHeight="1" x14ac:dyDescent="0.2">
      <c r="A94" s="90"/>
      <c r="B94" s="91" t="s">
        <v>2926</v>
      </c>
      <c r="C94" s="200" t="s">
        <v>2983</v>
      </c>
      <c r="D94" s="271"/>
      <c r="E94" s="38"/>
      <c r="F94" s="38"/>
      <c r="G94" s="38"/>
      <c r="H94" s="38"/>
      <c r="I94" s="38"/>
      <c r="J94" s="38"/>
      <c r="K94" s="38"/>
      <c r="L94" s="38"/>
      <c r="M94" s="38"/>
      <c r="N94" s="38"/>
      <c r="O94" s="38"/>
      <c r="P94" s="38"/>
      <c r="Q94" s="38"/>
      <c r="R94" s="38"/>
      <c r="S94" s="38"/>
      <c r="T94" s="38"/>
      <c r="U94" s="38"/>
    </row>
    <row r="95" spans="1:21" ht="36" x14ac:dyDescent="0.2">
      <c r="A95" s="125" t="s">
        <v>2877</v>
      </c>
      <c r="B95" s="126" t="s">
        <v>2984</v>
      </c>
      <c r="C95" s="200"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90">
        <v>251.25299999999999</v>
      </c>
      <c r="B96" s="91" t="s">
        <v>2880</v>
      </c>
      <c r="C96" s="200" t="s">
        <v>2986</v>
      </c>
      <c r="D96" s="271"/>
      <c r="E96" s="38"/>
      <c r="F96" s="38"/>
      <c r="G96" s="38"/>
      <c r="H96" s="38"/>
      <c r="I96" s="38"/>
      <c r="J96" s="38"/>
      <c r="K96" s="38"/>
      <c r="L96" s="38"/>
      <c r="M96" s="38"/>
      <c r="N96" s="38"/>
      <c r="O96" s="38"/>
      <c r="P96" s="38"/>
      <c r="Q96" s="38"/>
      <c r="R96" s="38"/>
      <c r="S96" s="38"/>
      <c r="T96" s="38"/>
      <c r="U96" s="38"/>
    </row>
    <row r="97" spans="1:21" ht="12.75" customHeight="1" x14ac:dyDescent="0.2">
      <c r="A97" s="90" t="s">
        <v>2882</v>
      </c>
      <c r="B97" s="91" t="s">
        <v>2306</v>
      </c>
      <c r="C97" s="200" t="s">
        <v>2987</v>
      </c>
      <c r="D97" s="271"/>
      <c r="E97" s="38"/>
      <c r="F97" s="38"/>
      <c r="G97" s="38"/>
      <c r="H97" s="38"/>
      <c r="I97" s="38"/>
      <c r="J97" s="38"/>
      <c r="K97" s="38"/>
      <c r="L97" s="38"/>
      <c r="M97" s="38"/>
      <c r="N97" s="38"/>
      <c r="O97" s="38"/>
      <c r="P97" s="38"/>
      <c r="Q97" s="38"/>
      <c r="R97" s="38"/>
      <c r="S97" s="38"/>
      <c r="T97" s="38"/>
      <c r="U97" s="38"/>
    </row>
    <row r="98" spans="1:21" ht="12.75" customHeight="1" x14ac:dyDescent="0.2">
      <c r="A98" s="90" t="s">
        <v>2884</v>
      </c>
      <c r="B98" s="91" t="s">
        <v>2310</v>
      </c>
      <c r="C98" s="200" t="s">
        <v>2988</v>
      </c>
      <c r="D98" s="271"/>
      <c r="E98" s="38"/>
      <c r="F98" s="38"/>
      <c r="G98" s="38"/>
      <c r="H98" s="38"/>
      <c r="I98" s="38"/>
      <c r="J98" s="38"/>
      <c r="K98" s="38"/>
      <c r="L98" s="38"/>
      <c r="M98" s="38"/>
      <c r="N98" s="38"/>
      <c r="O98" s="38"/>
      <c r="P98" s="38"/>
      <c r="Q98" s="38"/>
      <c r="R98" s="38"/>
      <c r="S98" s="38"/>
      <c r="T98" s="38"/>
      <c r="U98" s="38"/>
    </row>
    <row r="99" spans="1:21" ht="24" x14ac:dyDescent="0.2">
      <c r="A99" s="90" t="s">
        <v>2911</v>
      </c>
      <c r="B99" s="91" t="s">
        <v>2887</v>
      </c>
      <c r="C99" s="200" t="s">
        <v>2989</v>
      </c>
      <c r="D99" s="271"/>
      <c r="E99" s="38"/>
      <c r="F99" s="38"/>
      <c r="G99" s="38"/>
      <c r="H99" s="38"/>
      <c r="I99" s="38"/>
      <c r="J99" s="38"/>
      <c r="K99" s="38"/>
      <c r="L99" s="38"/>
      <c r="M99" s="38"/>
      <c r="N99" s="38"/>
      <c r="O99" s="38"/>
      <c r="P99" s="38"/>
      <c r="Q99" s="38"/>
      <c r="R99" s="38"/>
      <c r="S99" s="38"/>
      <c r="T99" s="38"/>
      <c r="U99" s="38"/>
    </row>
    <row r="100" spans="1:21" ht="24" x14ac:dyDescent="0.2">
      <c r="A100" s="90" t="s">
        <v>2889</v>
      </c>
      <c r="B100" s="91" t="s">
        <v>2890</v>
      </c>
      <c r="C100" s="200" t="s">
        <v>2990</v>
      </c>
      <c r="D100" s="271"/>
      <c r="E100" s="38"/>
      <c r="F100" s="38"/>
      <c r="G100" s="38"/>
      <c r="H100" s="38"/>
      <c r="I100" s="38"/>
      <c r="J100" s="38"/>
      <c r="K100" s="38"/>
      <c r="L100" s="38"/>
      <c r="M100" s="38"/>
      <c r="N100" s="38"/>
      <c r="O100" s="38"/>
      <c r="P100" s="38"/>
      <c r="Q100" s="38"/>
      <c r="R100" s="38"/>
      <c r="S100" s="38"/>
      <c r="T100" s="38"/>
      <c r="U100" s="38"/>
    </row>
    <row r="101" spans="1:21" ht="24" x14ac:dyDescent="0.2">
      <c r="A101" s="125"/>
      <c r="B101" s="126" t="s">
        <v>2991</v>
      </c>
      <c r="C101" s="200" t="s">
        <v>2992</v>
      </c>
      <c r="D101" s="41">
        <f>SUM(D102:D105)</f>
        <v>695197.39999999991</v>
      </c>
      <c r="E101" s="38"/>
      <c r="F101" s="38"/>
      <c r="G101" s="38"/>
      <c r="H101" s="38"/>
      <c r="I101" s="38"/>
      <c r="J101" s="38"/>
      <c r="K101" s="38"/>
      <c r="L101" s="38"/>
      <c r="M101" s="38"/>
      <c r="N101" s="38"/>
      <c r="O101" s="38"/>
      <c r="P101" s="38"/>
      <c r="Q101" s="38"/>
      <c r="R101" s="38"/>
      <c r="S101" s="38"/>
      <c r="T101" s="38"/>
      <c r="U101" s="38"/>
    </row>
    <row r="102" spans="1:21" ht="12.75" customHeight="1" x14ac:dyDescent="0.2">
      <c r="A102" s="90"/>
      <c r="B102" s="91" t="s">
        <v>2862</v>
      </c>
      <c r="C102" s="200" t="s">
        <v>2993</v>
      </c>
      <c r="D102" s="271"/>
      <c r="E102" s="38"/>
      <c r="F102" s="38"/>
      <c r="G102" s="38"/>
      <c r="H102" s="38"/>
      <c r="I102" s="38"/>
      <c r="J102" s="38"/>
      <c r="K102" s="38"/>
      <c r="L102" s="38"/>
      <c r="M102" s="38"/>
      <c r="N102" s="38"/>
      <c r="O102" s="38"/>
      <c r="P102" s="38"/>
      <c r="Q102" s="38"/>
      <c r="R102" s="38"/>
      <c r="S102" s="38"/>
      <c r="T102" s="38"/>
      <c r="U102" s="38"/>
    </row>
    <row r="103" spans="1:21" ht="12.75" customHeight="1" x14ac:dyDescent="0.2">
      <c r="A103" s="90" t="s">
        <v>2269</v>
      </c>
      <c r="B103" s="91" t="s">
        <v>2843</v>
      </c>
      <c r="C103" s="200" t="s">
        <v>2994</v>
      </c>
      <c r="D103" s="271">
        <v>183639.86</v>
      </c>
      <c r="E103" s="38"/>
      <c r="F103" s="38"/>
      <c r="G103" s="38"/>
      <c r="H103" s="38"/>
      <c r="I103" s="38"/>
      <c r="J103" s="38"/>
      <c r="K103" s="38"/>
      <c r="L103" s="38"/>
      <c r="M103" s="38"/>
      <c r="N103" s="38"/>
      <c r="O103" s="38"/>
      <c r="P103" s="38"/>
      <c r="Q103" s="38"/>
      <c r="R103" s="38"/>
      <c r="S103" s="38"/>
      <c r="T103" s="38"/>
      <c r="U103" s="38"/>
    </row>
    <row r="104" spans="1:21" ht="12.75" customHeight="1" x14ac:dyDescent="0.2">
      <c r="A104" s="90" t="s">
        <v>2293</v>
      </c>
      <c r="B104" s="91" t="s">
        <v>2294</v>
      </c>
      <c r="C104" s="200" t="s">
        <v>2995</v>
      </c>
      <c r="D104" s="271">
        <v>511557.54</v>
      </c>
      <c r="E104" s="38"/>
      <c r="F104" s="38"/>
      <c r="G104" s="38"/>
      <c r="H104" s="38"/>
      <c r="I104" s="38"/>
      <c r="J104" s="38"/>
      <c r="K104" s="38"/>
      <c r="L104" s="38"/>
      <c r="M104" s="38"/>
      <c r="N104" s="38"/>
      <c r="O104" s="38"/>
      <c r="P104" s="38"/>
      <c r="Q104" s="38"/>
      <c r="R104" s="38"/>
      <c r="S104" s="38"/>
      <c r="T104" s="38"/>
      <c r="U104" s="38"/>
    </row>
    <row r="105" spans="1:21" ht="12.75" customHeight="1" x14ac:dyDescent="0.2">
      <c r="A105" s="84" t="s">
        <v>2877</v>
      </c>
      <c r="B105" s="248" t="s">
        <v>2996</v>
      </c>
      <c r="C105" s="201" t="s">
        <v>2997</v>
      </c>
      <c r="D105" s="272"/>
      <c r="E105" s="38"/>
      <c r="F105" s="38"/>
      <c r="G105" s="38"/>
      <c r="H105" s="38"/>
      <c r="I105" s="38"/>
      <c r="J105" s="38"/>
      <c r="K105" s="38"/>
      <c r="L105" s="38"/>
      <c r="M105" s="38"/>
      <c r="N105" s="38"/>
      <c r="O105" s="38"/>
      <c r="P105" s="38"/>
      <c r="Q105" s="38"/>
      <c r="R105" s="38"/>
      <c r="S105" s="38"/>
      <c r="T105" s="38"/>
      <c r="U105" s="38"/>
    </row>
    <row r="106" spans="1:21" ht="15" customHeight="1" x14ac:dyDescent="0.2">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abSelected="1" topLeftCell="A320" zoomScaleNormal="100" workbookViewId="0">
      <selection activeCell="A2" sqref="A2:D2"/>
    </sheetView>
  </sheetViews>
  <sheetFormatPr defaultColWidth="14.42578125" defaultRowHeight="15" customHeight="1" x14ac:dyDescent="0.2"/>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x14ac:dyDescent="0.2">
      <c r="A1" s="387" t="s">
        <v>2856</v>
      </c>
      <c r="B1" s="382"/>
      <c r="C1" s="382"/>
      <c r="D1" s="382"/>
      <c r="E1" s="77" t="s">
        <v>2998</v>
      </c>
      <c r="F1" s="77"/>
      <c r="G1" s="77"/>
      <c r="H1" s="77"/>
      <c r="I1" s="77"/>
      <c r="J1" s="77"/>
      <c r="K1" s="77"/>
      <c r="L1" s="77"/>
      <c r="M1" s="77"/>
      <c r="N1" s="77"/>
      <c r="O1" s="77"/>
      <c r="P1" s="77"/>
    </row>
    <row r="2" spans="1:16" ht="37.5" customHeight="1" x14ac:dyDescent="0.2">
      <c r="A2" s="387" t="s">
        <v>2999</v>
      </c>
      <c r="B2" s="382"/>
      <c r="C2" s="382"/>
      <c r="D2" s="382"/>
    </row>
    <row r="3" spans="1:16" ht="29.25" customHeight="1" x14ac:dyDescent="0.2">
      <c r="A3" s="136" t="s">
        <v>3000</v>
      </c>
      <c r="B3" s="137" t="s">
        <v>3001</v>
      </c>
      <c r="C3" s="138" t="s">
        <v>3002</v>
      </c>
      <c r="D3" s="134"/>
      <c r="E3" s="135">
        <f>E4+E14+E19+E275+E293+E296+E298</f>
        <v>0</v>
      </c>
      <c r="F3" s="135">
        <f>F4+F14+F19+F275+F293+F296+F298</f>
        <v>6</v>
      </c>
      <c r="G3" s="135">
        <f>IF(RefStr!C12&lt;&gt;"",INT(VALUE(MID(RefStr!C12,1,4))),0)</f>
        <v>2022</v>
      </c>
      <c r="H3" s="139">
        <f>IF(RefStr!C12&lt;&gt;"",INT(VALUE(MID(RefStr!C12,6,2))),0)</f>
        <v>6</v>
      </c>
      <c r="I3" s="140">
        <f>RefStr!C10</f>
        <v>23</v>
      </c>
      <c r="J3" s="141" t="str">
        <f>RefStr!H7</f>
        <v>DA</v>
      </c>
      <c r="K3" s="139" t="str">
        <f>RefStr!H9</f>
        <v>NE</v>
      </c>
      <c r="L3" s="139" t="str">
        <f>RefStr!H10</f>
        <v>NE</v>
      </c>
      <c r="M3" s="139" t="str">
        <f>RefStr!H8</f>
        <v>NE</v>
      </c>
      <c r="N3" s="139" t="str">
        <f>RefStr!H11</f>
        <v>DA</v>
      </c>
      <c r="O3" s="142">
        <f>RefStr!C6</f>
        <v>36532</v>
      </c>
      <c r="P3" s="77"/>
    </row>
    <row r="4" spans="1:16" ht="19.5" customHeight="1" x14ac:dyDescent="0.2">
      <c r="A4" s="388" t="s">
        <v>3003</v>
      </c>
      <c r="B4" s="389"/>
      <c r="C4" s="390"/>
      <c r="D4" s="134"/>
      <c r="E4" s="77">
        <f t="shared" ref="E4:F4" si="0">SUM(E5:E13)</f>
        <v>0</v>
      </c>
      <c r="F4" s="77">
        <f t="shared" si="0"/>
        <v>0</v>
      </c>
      <c r="G4" s="77"/>
      <c r="H4" s="77"/>
      <c r="I4" s="143" t="s">
        <v>3004</v>
      </c>
      <c r="J4" s="143" t="s">
        <v>3005</v>
      </c>
      <c r="K4" s="143" t="s">
        <v>3006</v>
      </c>
      <c r="L4" s="77"/>
      <c r="M4" s="77"/>
      <c r="N4" s="77"/>
      <c r="O4" s="77"/>
      <c r="P4" s="77"/>
    </row>
    <row r="5" spans="1:16" ht="63.75" customHeight="1" x14ac:dyDescent="0.2">
      <c r="A5" s="144">
        <v>1</v>
      </c>
      <c r="B5" s="145" t="str">
        <f t="shared" ref="B5:B13" si="1">IF(E5=1,"Pogreška",IF(F5=1,"Provjera","O.K."))</f>
        <v>O.K.</v>
      </c>
      <c r="C5" s="146" t="s">
        <v>3007</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
      <c r="A6" s="144">
        <v>2</v>
      </c>
      <c r="B6" s="145" t="str">
        <f t="shared" si="1"/>
        <v>O.K.</v>
      </c>
      <c r="C6" s="146" t="s">
        <v>3008</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
      <c r="A7" s="144">
        <v>3</v>
      </c>
      <c r="B7" s="145" t="str">
        <f t="shared" si="1"/>
        <v>O.K.</v>
      </c>
      <c r="C7" s="146" t="s">
        <v>3009</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
      <c r="A8" s="144">
        <v>4</v>
      </c>
      <c r="B8" s="145" t="str">
        <f t="shared" si="1"/>
        <v>O.K.</v>
      </c>
      <c r="C8" s="146" t="s">
        <v>3010</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
      <c r="A9" s="144">
        <v>5</v>
      </c>
      <c r="B9" s="145" t="str">
        <f t="shared" si="1"/>
        <v>O.K.</v>
      </c>
      <c r="C9" s="146" t="s">
        <v>3011</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
      <c r="A10" s="144">
        <v>6</v>
      </c>
      <c r="B10" s="145" t="str">
        <f t="shared" si="1"/>
        <v>O.K.</v>
      </c>
      <c r="C10" s="146" t="s">
        <v>3012</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
      <c r="A11" s="144">
        <v>7</v>
      </c>
      <c r="B11" s="145" t="str">
        <f t="shared" si="1"/>
        <v>O.K.</v>
      </c>
      <c r="C11" s="146" t="s">
        <v>3013</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
      <c r="A12" s="144">
        <v>8</v>
      </c>
      <c r="B12" s="145" t="str">
        <f t="shared" si="1"/>
        <v>O.K.</v>
      </c>
      <c r="C12" s="146" t="s">
        <v>3014</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
      <c r="A13" s="144">
        <v>9</v>
      </c>
      <c r="B13" s="145" t="str">
        <f t="shared" si="1"/>
        <v>O.K.</v>
      </c>
      <c r="C13" s="146" t="s">
        <v>3015</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
      <c r="A14" s="384" t="s">
        <v>3016</v>
      </c>
      <c r="B14" s="385"/>
      <c r="C14" s="386"/>
      <c r="D14" s="134"/>
      <c r="E14" s="77">
        <f t="shared" ref="E14:F14" si="3">SUM(E15:E18)</f>
        <v>0</v>
      </c>
      <c r="F14" s="77">
        <f t="shared" si="3"/>
        <v>0</v>
      </c>
      <c r="G14" s="77"/>
      <c r="H14" s="77"/>
      <c r="I14" s="77"/>
      <c r="J14" s="77"/>
      <c r="K14" s="77"/>
      <c r="L14" s="77"/>
      <c r="M14" s="77"/>
      <c r="N14" s="77"/>
      <c r="O14" s="77"/>
      <c r="P14" s="77"/>
    </row>
    <row r="15" spans="1:16" ht="57" customHeight="1" x14ac:dyDescent="0.2">
      <c r="A15" s="144">
        <v>1</v>
      </c>
      <c r="B15" s="145" t="str">
        <f t="shared" ref="B15:B18" si="4">IF(E15=1,"Pogreška",IF(F15=1,"Provjera","O.K."))</f>
        <v>O.K.</v>
      </c>
      <c r="C15" s="127" t="s">
        <v>3017</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
      <c r="A16" s="144">
        <v>2</v>
      </c>
      <c r="B16" s="145" t="str">
        <f t="shared" si="4"/>
        <v>O.K.</v>
      </c>
      <c r="C16" s="127" t="s">
        <v>3018</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
      <c r="A17" s="144">
        <v>3</v>
      </c>
      <c r="B17" s="145" t="str">
        <f t="shared" si="4"/>
        <v>O.K.</v>
      </c>
      <c r="C17" s="127" t="s">
        <v>3019</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
      <c r="A18" s="144">
        <v>4</v>
      </c>
      <c r="B18" s="145" t="str">
        <f t="shared" si="4"/>
        <v>O.K.</v>
      </c>
      <c r="C18" s="127" t="s">
        <v>3020</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
      <c r="A19" s="384" t="s">
        <v>3021</v>
      </c>
      <c r="B19" s="385"/>
      <c r="C19" s="386"/>
      <c r="D19" s="134"/>
      <c r="E19" s="77">
        <f>SUM(E20:E274)</f>
        <v>0</v>
      </c>
      <c r="F19" s="77">
        <f>SUM(F20:F274)</f>
        <v>6</v>
      </c>
      <c r="G19" s="77"/>
      <c r="H19" s="77"/>
      <c r="I19" s="77"/>
      <c r="J19" s="77"/>
      <c r="K19" s="77"/>
      <c r="L19" s="77"/>
      <c r="M19" s="77"/>
      <c r="N19" s="77"/>
      <c r="O19" s="77"/>
      <c r="P19" s="77"/>
    </row>
    <row r="20" spans="1:16" ht="22.5" x14ac:dyDescent="0.2">
      <c r="A20" s="144">
        <v>1</v>
      </c>
      <c r="B20" s="145" t="str">
        <f>IF(E20=1,"Pogreška",IF(F20=1,"Provjera","O.K."))</f>
        <v>O.K.</v>
      </c>
      <c r="C20" s="127" t="s">
        <v>3022</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
      <c r="A21" s="144">
        <v>2</v>
      </c>
      <c r="B21" s="145" t="str">
        <f t="shared" ref="B21:B32" si="8">IF(E21=1,"Pogreška",IF(F21=1,"Provjera","O.K."))</f>
        <v>O.K.</v>
      </c>
      <c r="C21" s="128" t="s">
        <v>3023</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
      <c r="A22" s="144">
        <v>3</v>
      </c>
      <c r="B22" s="145" t="str">
        <f t="shared" si="8"/>
        <v>O.K.</v>
      </c>
      <c r="C22" s="128" t="s">
        <v>3024</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
      <c r="A23" s="144">
        <v>4</v>
      </c>
      <c r="B23" s="145" t="str">
        <f t="shared" si="8"/>
        <v>O.K.</v>
      </c>
      <c r="C23" s="128" t="s">
        <v>3025</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
      <c r="A24" s="144">
        <v>5</v>
      </c>
      <c r="B24" s="145" t="str">
        <f t="shared" si="8"/>
        <v>O.K.</v>
      </c>
      <c r="C24" s="128" t="s">
        <v>3026</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
      <c r="A25" s="144">
        <v>6</v>
      </c>
      <c r="B25" s="145" t="str">
        <f t="shared" si="8"/>
        <v>O.K.</v>
      </c>
      <c r="C25" s="128" t="s">
        <v>3027</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
      <c r="A26" s="144">
        <v>7</v>
      </c>
      <c r="B26" s="145" t="str">
        <f t="shared" si="8"/>
        <v>O.K.</v>
      </c>
      <c r="C26" s="128" t="s">
        <v>3028</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
      <c r="A27" s="144">
        <v>8</v>
      </c>
      <c r="B27" s="145" t="str">
        <f t="shared" si="8"/>
        <v>O.K.</v>
      </c>
      <c r="C27" s="128" t="s">
        <v>3029</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
      <c r="A28" s="144">
        <v>9</v>
      </c>
      <c r="B28" s="145" t="str">
        <f t="shared" si="8"/>
        <v>O.K.</v>
      </c>
      <c r="C28" s="128" t="s">
        <v>3030</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
      <c r="A29" s="144">
        <v>10</v>
      </c>
      <c r="B29" s="145" t="str">
        <f t="shared" si="8"/>
        <v>O.K.</v>
      </c>
      <c r="C29" s="128" t="s">
        <v>3031</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
      <c r="A30" s="144">
        <v>11</v>
      </c>
      <c r="B30" s="145" t="str">
        <f t="shared" si="8"/>
        <v>O.K.</v>
      </c>
      <c r="C30" s="128" t="s">
        <v>3032</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
      <c r="A31" s="144">
        <v>238</v>
      </c>
      <c r="B31" s="145" t="str">
        <f t="shared" si="8"/>
        <v>O.K.</v>
      </c>
      <c r="C31" s="128" t="s">
        <v>3033</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
      <c r="A32" s="144">
        <v>239</v>
      </c>
      <c r="B32" s="145" t="str">
        <f t="shared" si="8"/>
        <v>O.K.</v>
      </c>
      <c r="C32" s="128" t="s">
        <v>3034</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
      <c r="A33" s="144">
        <v>12</v>
      </c>
      <c r="B33" s="145" t="str">
        <f t="shared" ref="B33:B38" si="10">IF(E33=1,"Pogreška",IF(F33=1,"Provjera","O.K."))</f>
        <v>O.K.</v>
      </c>
      <c r="C33" s="128" t="s">
        <v>3035</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
      <c r="A34" s="144">
        <v>13</v>
      </c>
      <c r="B34" s="145" t="str">
        <f t="shared" si="10"/>
        <v>O.K.</v>
      </c>
      <c r="C34" s="128" t="s">
        <v>3036</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
      <c r="A35" s="144">
        <v>14</v>
      </c>
      <c r="B35" s="145" t="str">
        <f t="shared" si="10"/>
        <v>O.K.</v>
      </c>
      <c r="C35" s="128" t="s">
        <v>3037</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
      <c r="A36" s="144">
        <v>15</v>
      </c>
      <c r="B36" s="145" t="str">
        <f t="shared" si="10"/>
        <v>O.K.</v>
      </c>
      <c r="C36" s="128" t="s">
        <v>3038</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
      <c r="A37" s="144">
        <v>16</v>
      </c>
      <c r="B37" s="145" t="str">
        <f t="shared" si="10"/>
        <v>O.K.</v>
      </c>
      <c r="C37" s="128" t="s">
        <v>3039</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
      <c r="A38" s="144">
        <v>240</v>
      </c>
      <c r="B38" s="145" t="str">
        <f t="shared" si="10"/>
        <v>O.K.</v>
      </c>
      <c r="C38" s="128" t="s">
        <v>3040</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
      <c r="A39" s="144">
        <v>17</v>
      </c>
      <c r="B39" s="145" t="str">
        <f t="shared" ref="B39:B93" si="11">IF(E39=1,"Pogreška",IF(F39=1,"Provjera","O.K."))</f>
        <v>O.K.</v>
      </c>
      <c r="C39" s="128" t="s">
        <v>3041</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
      <c r="A40" s="144">
        <v>18</v>
      </c>
      <c r="B40" s="145" t="str">
        <f t="shared" si="11"/>
        <v>O.K.</v>
      </c>
      <c r="C40" s="128" t="s">
        <v>3042</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
      <c r="A41" s="144">
        <v>19</v>
      </c>
      <c r="B41" s="145" t="str">
        <f t="shared" si="11"/>
        <v>O.K.</v>
      </c>
      <c r="C41" s="128" t="s">
        <v>3043</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
      <c r="A42" s="144">
        <v>20</v>
      </c>
      <c r="B42" s="145" t="str">
        <f t="shared" si="11"/>
        <v>O.K.</v>
      </c>
      <c r="C42" s="128" t="s">
        <v>3044</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
      <c r="A43" s="144">
        <v>21</v>
      </c>
      <c r="B43" s="145" t="str">
        <f t="shared" si="11"/>
        <v>O.K.</v>
      </c>
      <c r="C43" s="128" t="s">
        <v>3045</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
      <c r="A44" s="144">
        <v>22</v>
      </c>
      <c r="B44" s="145" t="str">
        <f t="shared" si="11"/>
        <v>O.K.</v>
      </c>
      <c r="C44" s="128" t="s">
        <v>3046</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
      <c r="A45" s="144">
        <v>23</v>
      </c>
      <c r="B45" s="145" t="str">
        <f t="shared" si="11"/>
        <v>O.K.</v>
      </c>
      <c r="C45" s="128" t="s">
        <v>3047</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
      <c r="A46" s="144">
        <v>24</v>
      </c>
      <c r="B46" s="145" t="str">
        <f t="shared" si="11"/>
        <v>O.K.</v>
      </c>
      <c r="C46" s="128" t="s">
        <v>3048</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
      <c r="A47" s="144">
        <v>25</v>
      </c>
      <c r="B47" s="145" t="str">
        <f t="shared" si="11"/>
        <v>O.K.</v>
      </c>
      <c r="C47" s="128" t="s">
        <v>3049</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
      <c r="A48" s="144">
        <v>26</v>
      </c>
      <c r="B48" s="145" t="str">
        <f t="shared" si="11"/>
        <v>O.K.</v>
      </c>
      <c r="C48" s="128" t="s">
        <v>3050</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
      <c r="A49" s="144">
        <v>27</v>
      </c>
      <c r="B49" s="145" t="str">
        <f t="shared" si="11"/>
        <v>O.K.</v>
      </c>
      <c r="C49" s="128" t="s">
        <v>3051</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
      <c r="A50" s="144">
        <v>28</v>
      </c>
      <c r="B50" s="145" t="str">
        <f t="shared" si="11"/>
        <v>O.K.</v>
      </c>
      <c r="C50" s="128" t="s">
        <v>3052</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
      <c r="A51" s="144">
        <v>29</v>
      </c>
      <c r="B51" s="145" t="str">
        <f t="shared" si="11"/>
        <v>O.K.</v>
      </c>
      <c r="C51" s="128" t="s">
        <v>3053</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
      <c r="A52" s="144">
        <v>30</v>
      </c>
      <c r="B52" s="145" t="str">
        <f t="shared" si="11"/>
        <v>O.K.</v>
      </c>
      <c r="C52" s="128" t="s">
        <v>3054</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
      <c r="A53" s="144">
        <v>31</v>
      </c>
      <c r="B53" s="145" t="str">
        <f t="shared" si="11"/>
        <v>O.K.</v>
      </c>
      <c r="C53" s="128" t="s">
        <v>3055</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
      <c r="A54" s="144">
        <v>32</v>
      </c>
      <c r="B54" s="145" t="str">
        <f t="shared" si="11"/>
        <v>O.K.</v>
      </c>
      <c r="C54" s="128" t="s">
        <v>3056</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
      <c r="A55" s="144">
        <v>33</v>
      </c>
      <c r="B55" s="145" t="str">
        <f t="shared" si="11"/>
        <v>O.K.</v>
      </c>
      <c r="C55" s="128" t="s">
        <v>3057</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
      <c r="A56" s="144">
        <v>34</v>
      </c>
      <c r="B56" s="145" t="str">
        <f t="shared" si="11"/>
        <v>O.K.</v>
      </c>
      <c r="C56" s="128" t="s">
        <v>3058</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
      <c r="A57" s="144">
        <v>35</v>
      </c>
      <c r="B57" s="145" t="str">
        <f t="shared" si="11"/>
        <v>O.K.</v>
      </c>
      <c r="C57" s="128" t="s">
        <v>3059</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
      <c r="A58" s="144">
        <v>36</v>
      </c>
      <c r="B58" s="145" t="str">
        <f t="shared" si="11"/>
        <v>O.K.</v>
      </c>
      <c r="C58" s="128" t="s">
        <v>3060</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
      <c r="A59" s="144">
        <v>37</v>
      </c>
      <c r="B59" s="145" t="str">
        <f t="shared" si="11"/>
        <v>O.K.</v>
      </c>
      <c r="C59" s="128" t="s">
        <v>3061</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
      <c r="A60" s="144">
        <v>241</v>
      </c>
      <c r="B60" s="145" t="str">
        <f t="shared" si="11"/>
        <v>O.K.</v>
      </c>
      <c r="C60" s="128" t="s">
        <v>3062</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
      <c r="A61" s="144">
        <v>242</v>
      </c>
      <c r="B61" s="145" t="str">
        <f t="shared" si="11"/>
        <v>O.K.</v>
      </c>
      <c r="C61" s="128" t="s">
        <v>3063</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
      <c r="A62" s="144">
        <v>243</v>
      </c>
      <c r="B62" s="145" t="str">
        <f t="shared" si="11"/>
        <v>O.K.</v>
      </c>
      <c r="C62" s="128" t="s">
        <v>3064</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
      <c r="A63" s="144">
        <v>38</v>
      </c>
      <c r="B63" s="145" t="str">
        <f t="shared" si="11"/>
        <v>O.K.</v>
      </c>
      <c r="C63" s="128" t="s">
        <v>3065</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
      <c r="A64" s="144">
        <v>39</v>
      </c>
      <c r="B64" s="145" t="str">
        <f t="shared" si="11"/>
        <v>O.K.</v>
      </c>
      <c r="C64" s="128" t="s">
        <v>3066</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
      <c r="A65" s="144">
        <v>40</v>
      </c>
      <c r="B65" s="145" t="str">
        <f t="shared" si="11"/>
        <v>O.K.</v>
      </c>
      <c r="C65" s="128" t="s">
        <v>3067</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
      <c r="A66" s="144">
        <v>41</v>
      </c>
      <c r="B66" s="145" t="str">
        <f t="shared" si="11"/>
        <v>O.K.</v>
      </c>
      <c r="C66" s="128" t="s">
        <v>3068</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
      <c r="A67" s="144">
        <v>42</v>
      </c>
      <c r="B67" s="145" t="str">
        <f t="shared" si="11"/>
        <v>O.K.</v>
      </c>
      <c r="C67" s="128" t="s">
        <v>3069</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
      <c r="A68" s="144">
        <v>43</v>
      </c>
      <c r="B68" s="145" t="str">
        <f t="shared" si="11"/>
        <v>O.K.</v>
      </c>
      <c r="C68" s="128" t="s">
        <v>3070</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
      <c r="A69" s="144">
        <v>44</v>
      </c>
      <c r="B69" s="145" t="str">
        <f t="shared" si="11"/>
        <v>O.K.</v>
      </c>
      <c r="C69" s="128" t="s">
        <v>3071</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
      <c r="A70" s="144">
        <v>45</v>
      </c>
      <c r="B70" s="145" t="str">
        <f t="shared" si="11"/>
        <v>O.K.</v>
      </c>
      <c r="C70" s="128" t="s">
        <v>3072</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
      <c r="A71" s="144">
        <v>46</v>
      </c>
      <c r="B71" s="145" t="str">
        <f t="shared" si="11"/>
        <v>O.K.</v>
      </c>
      <c r="C71" s="128" t="s">
        <v>3073</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
      <c r="A72" s="144">
        <v>47</v>
      </c>
      <c r="B72" s="145" t="str">
        <f t="shared" si="11"/>
        <v>O.K.</v>
      </c>
      <c r="C72" s="128" t="s">
        <v>3074</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
      <c r="A73" s="144">
        <v>48</v>
      </c>
      <c r="B73" s="145" t="str">
        <f t="shared" si="11"/>
        <v>O.K.</v>
      </c>
      <c r="C73" s="128" t="s">
        <v>3075</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
      <c r="A74" s="144">
        <v>244</v>
      </c>
      <c r="B74" s="145" t="str">
        <f t="shared" si="11"/>
        <v>O.K.</v>
      </c>
      <c r="C74" s="128" t="s">
        <v>3076</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
      <c r="A75" s="144">
        <v>49</v>
      </c>
      <c r="B75" s="145" t="str">
        <f t="shared" si="11"/>
        <v>O.K.</v>
      </c>
      <c r="C75" s="131" t="s">
        <v>3077</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
      <c r="A76" s="144">
        <v>50</v>
      </c>
      <c r="B76" s="145" t="str">
        <f t="shared" si="11"/>
        <v>O.K.</v>
      </c>
      <c r="C76" s="131" t="s">
        <v>3078</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
      <c r="A77" s="144">
        <v>51</v>
      </c>
      <c r="B77" s="145" t="str">
        <f t="shared" si="11"/>
        <v>O.K.</v>
      </c>
      <c r="C77" s="131" t="s">
        <v>3079</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
      <c r="A78" s="144">
        <v>52</v>
      </c>
      <c r="B78" s="145" t="str">
        <f t="shared" si="11"/>
        <v>O.K.</v>
      </c>
      <c r="C78" s="131" t="s">
        <v>3080</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
      <c r="A79" s="144">
        <v>53</v>
      </c>
      <c r="B79" s="145" t="str">
        <f t="shared" si="11"/>
        <v>O.K.</v>
      </c>
      <c r="C79" s="131" t="s">
        <v>3081</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
      <c r="A80" s="144">
        <v>54</v>
      </c>
      <c r="B80" s="145" t="str">
        <f t="shared" si="11"/>
        <v>O.K.</v>
      </c>
      <c r="C80" s="131" t="s">
        <v>3082</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
      <c r="A81" s="144">
        <v>55</v>
      </c>
      <c r="B81" s="145" t="str">
        <f t="shared" si="11"/>
        <v>O.K.</v>
      </c>
      <c r="C81" s="131" t="s">
        <v>3083</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
      <c r="A82" s="144">
        <v>56</v>
      </c>
      <c r="B82" s="145" t="str">
        <f t="shared" si="11"/>
        <v>O.K.</v>
      </c>
      <c r="C82" s="131" t="s">
        <v>3084</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
      <c r="A83" s="144">
        <v>57</v>
      </c>
      <c r="B83" s="145" t="str">
        <f t="shared" si="11"/>
        <v>O.K.</v>
      </c>
      <c r="C83" s="131" t="s">
        <v>3085</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
      <c r="A84" s="144">
        <v>58</v>
      </c>
      <c r="B84" s="145" t="str">
        <f t="shared" si="11"/>
        <v>O.K.</v>
      </c>
      <c r="C84" s="131" t="s">
        <v>3086</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
      <c r="A85" s="144">
        <v>59</v>
      </c>
      <c r="B85" s="145" t="str">
        <f t="shared" si="11"/>
        <v>O.K.</v>
      </c>
      <c r="C85" s="128" t="s">
        <v>3087</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
      <c r="A86" s="144">
        <v>60</v>
      </c>
      <c r="B86" s="145" t="str">
        <f t="shared" si="11"/>
        <v>O.K.</v>
      </c>
      <c r="C86" s="131" t="s">
        <v>3088</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
      <c r="A87" s="144">
        <v>61</v>
      </c>
      <c r="B87" s="145" t="str">
        <f t="shared" si="11"/>
        <v>O.K.</v>
      </c>
      <c r="C87" s="131" t="s">
        <v>3089</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
      <c r="A88" s="144">
        <v>62</v>
      </c>
      <c r="B88" s="145" t="str">
        <f t="shared" si="11"/>
        <v>O.K.</v>
      </c>
      <c r="C88" s="131" t="s">
        <v>3090</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
      <c r="A89" s="144">
        <v>63</v>
      </c>
      <c r="B89" s="145" t="str">
        <f t="shared" si="11"/>
        <v>O.K.</v>
      </c>
      <c r="C89" s="131" t="s">
        <v>3091</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
      <c r="A90" s="144">
        <v>64</v>
      </c>
      <c r="B90" s="145" t="str">
        <f t="shared" si="11"/>
        <v>O.K.</v>
      </c>
      <c r="C90" s="131" t="s">
        <v>3092</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
      <c r="A91" s="144">
        <v>65</v>
      </c>
      <c r="B91" s="145" t="str">
        <f t="shared" si="11"/>
        <v>O.K.</v>
      </c>
      <c r="C91" s="131" t="s">
        <v>3093</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
      <c r="A92" s="144">
        <v>66</v>
      </c>
      <c r="B92" s="145" t="str">
        <f t="shared" si="11"/>
        <v>O.K.</v>
      </c>
      <c r="C92" s="128" t="s">
        <v>3094</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
      <c r="A93" s="144">
        <v>67</v>
      </c>
      <c r="B93" s="145" t="str">
        <f t="shared" si="11"/>
        <v>O.K.</v>
      </c>
      <c r="C93" s="128" t="s">
        <v>3095</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
      <c r="A94" s="144">
        <v>68</v>
      </c>
      <c r="B94" s="145" t="str">
        <f t="shared" ref="B94:B162" si="14">IF(E94=1,"Pogreška",IF(F94=1,"Provjera","O.K."))</f>
        <v>O.K.</v>
      </c>
      <c r="C94" s="128" t="s">
        <v>3096</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
      <c r="A95" s="144">
        <v>69</v>
      </c>
      <c r="B95" s="145" t="str">
        <f t="shared" si="14"/>
        <v>O.K.</v>
      </c>
      <c r="C95" s="128" t="s">
        <v>3097</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
      <c r="A96" s="144">
        <v>70</v>
      </c>
      <c r="B96" s="145" t="str">
        <f t="shared" si="14"/>
        <v>O.K.</v>
      </c>
      <c r="C96" s="128" t="s">
        <v>3098</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
      <c r="A97" s="144">
        <v>71</v>
      </c>
      <c r="B97" s="145" t="str">
        <f t="shared" si="14"/>
        <v>O.K.</v>
      </c>
      <c r="C97" s="128" t="s">
        <v>3099</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
      <c r="A98" s="144">
        <v>72</v>
      </c>
      <c r="B98" s="145" t="str">
        <f t="shared" si="14"/>
        <v>O.K.</v>
      </c>
      <c r="C98" s="128" t="s">
        <v>3100</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
      <c r="A99" s="144">
        <v>73</v>
      </c>
      <c r="B99" s="145" t="str">
        <f t="shared" si="14"/>
        <v>O.K.</v>
      </c>
      <c r="C99" s="128" t="s">
        <v>3101</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
      <c r="A100" s="144">
        <v>74</v>
      </c>
      <c r="B100" s="145" t="str">
        <f t="shared" si="14"/>
        <v>O.K.</v>
      </c>
      <c r="C100" s="128" t="s">
        <v>3102</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
      <c r="A101" s="144">
        <v>75</v>
      </c>
      <c r="B101" s="145" t="str">
        <f t="shared" si="14"/>
        <v>O.K.</v>
      </c>
      <c r="C101" s="128" t="s">
        <v>3103</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
      <c r="A102" s="144">
        <v>76</v>
      </c>
      <c r="B102" s="145" t="str">
        <f t="shared" si="14"/>
        <v>O.K.</v>
      </c>
      <c r="C102" s="128" t="s">
        <v>3104</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
      <c r="A103" s="144">
        <v>77</v>
      </c>
      <c r="B103" s="145" t="str">
        <f t="shared" si="14"/>
        <v>O.K.</v>
      </c>
      <c r="C103" s="128" t="s">
        <v>3105</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
      <c r="A104" s="144">
        <v>78</v>
      </c>
      <c r="B104" s="145" t="str">
        <f t="shared" si="14"/>
        <v>O.K.</v>
      </c>
      <c r="C104" s="128" t="s">
        <v>3106</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
      <c r="A105" s="144">
        <v>79</v>
      </c>
      <c r="B105" s="145" t="str">
        <f t="shared" si="14"/>
        <v>O.K.</v>
      </c>
      <c r="C105" s="128" t="s">
        <v>3107</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
      <c r="A106" s="144">
        <v>80</v>
      </c>
      <c r="B106" s="145" t="str">
        <f t="shared" si="14"/>
        <v>O.K.</v>
      </c>
      <c r="C106" s="128" t="s">
        <v>3108</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
      <c r="A107" s="144">
        <v>81</v>
      </c>
      <c r="B107" s="145" t="str">
        <f t="shared" si="14"/>
        <v>O.K.</v>
      </c>
      <c r="C107" s="128" t="s">
        <v>3109</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
      <c r="A108" s="144">
        <v>82</v>
      </c>
      <c r="B108" s="145" t="str">
        <f t="shared" si="14"/>
        <v>O.K.</v>
      </c>
      <c r="C108" s="128" t="s">
        <v>3110</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
      <c r="A109" s="144">
        <v>83</v>
      </c>
      <c r="B109" s="145" t="str">
        <f t="shared" si="14"/>
        <v>O.K.</v>
      </c>
      <c r="C109" s="128" t="s">
        <v>3111</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
      <c r="A110" s="144">
        <v>84</v>
      </c>
      <c r="B110" s="145" t="str">
        <f t="shared" si="14"/>
        <v>O.K.</v>
      </c>
      <c r="C110" s="128" t="s">
        <v>3112</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
      <c r="A111" s="144">
        <v>85</v>
      </c>
      <c r="B111" s="145" t="str">
        <f t="shared" si="14"/>
        <v>O.K.</v>
      </c>
      <c r="C111" s="128" t="s">
        <v>3113</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
      <c r="A112" s="144">
        <v>86</v>
      </c>
      <c r="B112" s="145" t="str">
        <f t="shared" si="14"/>
        <v>O.K.</v>
      </c>
      <c r="C112" s="128" t="s">
        <v>3114</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
      <c r="A113" s="144">
        <v>87</v>
      </c>
      <c r="B113" s="145" t="str">
        <f t="shared" si="14"/>
        <v>O.K.</v>
      </c>
      <c r="C113" s="128" t="s">
        <v>3115</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
      <c r="A114" s="144">
        <v>88</v>
      </c>
      <c r="B114" s="145" t="str">
        <f t="shared" si="14"/>
        <v>O.K.</v>
      </c>
      <c r="C114" s="128" t="s">
        <v>3116</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
      <c r="A115" s="144">
        <v>89</v>
      </c>
      <c r="B115" s="145" t="str">
        <f t="shared" si="14"/>
        <v>O.K.</v>
      </c>
      <c r="C115" s="128" t="s">
        <v>3117</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
      <c r="A116" s="144">
        <v>90</v>
      </c>
      <c r="B116" s="145" t="str">
        <f t="shared" si="14"/>
        <v>O.K.</v>
      </c>
      <c r="C116" s="128" t="s">
        <v>3118</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
      <c r="A117" s="144">
        <v>91</v>
      </c>
      <c r="B117" s="145" t="str">
        <f t="shared" si="14"/>
        <v>O.K.</v>
      </c>
      <c r="C117" s="128" t="s">
        <v>3119</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
      <c r="A118" s="144">
        <v>92</v>
      </c>
      <c r="B118" s="145" t="str">
        <f t="shared" si="14"/>
        <v>O.K.</v>
      </c>
      <c r="C118" s="131" t="s">
        <v>3120</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
      <c r="A119" s="144">
        <v>93</v>
      </c>
      <c r="B119" s="145" t="str">
        <f t="shared" si="14"/>
        <v>O.K.</v>
      </c>
      <c r="C119" s="131" t="s">
        <v>3121</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
      <c r="A120" s="144">
        <v>94</v>
      </c>
      <c r="B120" s="145" t="str">
        <f t="shared" si="14"/>
        <v>O.K.</v>
      </c>
      <c r="C120" s="131" t="s">
        <v>3122</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
      <c r="A121" s="144">
        <v>95</v>
      </c>
      <c r="B121" s="145" t="str">
        <f t="shared" si="14"/>
        <v>O.K.</v>
      </c>
      <c r="C121" s="131" t="s">
        <v>3123</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
      <c r="A122" s="144">
        <v>96</v>
      </c>
      <c r="B122" s="145" t="str">
        <f t="shared" si="14"/>
        <v>O.K.</v>
      </c>
      <c r="C122" s="131" t="s">
        <v>3124</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
      <c r="A123" s="144">
        <v>97</v>
      </c>
      <c r="B123" s="145" t="str">
        <f t="shared" si="14"/>
        <v>O.K.</v>
      </c>
      <c r="C123" s="131" t="s">
        <v>3125</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
      <c r="A124" s="144">
        <v>98</v>
      </c>
      <c r="B124" s="145" t="str">
        <f t="shared" si="14"/>
        <v>O.K.</v>
      </c>
      <c r="C124" s="131" t="s">
        <v>3126</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
      <c r="A125" s="144">
        <v>99</v>
      </c>
      <c r="B125" s="145" t="str">
        <f t="shared" si="14"/>
        <v>O.K.</v>
      </c>
      <c r="C125" s="131" t="s">
        <v>3127</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
      <c r="A126" s="144">
        <v>100</v>
      </c>
      <c r="B126" s="145" t="str">
        <f t="shared" si="14"/>
        <v>O.K.</v>
      </c>
      <c r="C126" s="131" t="s">
        <v>3128</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
      <c r="A127" s="144">
        <v>101</v>
      </c>
      <c r="B127" s="145" t="str">
        <f t="shared" si="14"/>
        <v>O.K.</v>
      </c>
      <c r="C127" s="131" t="s">
        <v>3129</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
      <c r="A128" s="144">
        <v>102</v>
      </c>
      <c r="B128" s="145" t="str">
        <f t="shared" si="14"/>
        <v>O.K.</v>
      </c>
      <c r="C128" s="131" t="s">
        <v>3130</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
      <c r="A129" s="144">
        <v>103</v>
      </c>
      <c r="B129" s="145" t="str">
        <f t="shared" si="14"/>
        <v>O.K.</v>
      </c>
      <c r="C129" s="131" t="s">
        <v>3131</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
      <c r="A130" s="144">
        <v>104</v>
      </c>
      <c r="B130" s="145" t="str">
        <f t="shared" si="14"/>
        <v>O.K.</v>
      </c>
      <c r="C130" s="131" t="s">
        <v>3132</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
      <c r="A131" s="144">
        <v>105</v>
      </c>
      <c r="B131" s="145" t="str">
        <f t="shared" si="14"/>
        <v>O.K.</v>
      </c>
      <c r="C131" s="131" t="s">
        <v>3133</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
      <c r="A132" s="144">
        <v>106</v>
      </c>
      <c r="B132" s="145" t="str">
        <f t="shared" si="14"/>
        <v>O.K.</v>
      </c>
      <c r="C132" s="131" t="s">
        <v>3134</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
      <c r="A133" s="144">
        <v>107</v>
      </c>
      <c r="B133" s="145" t="str">
        <f t="shared" si="14"/>
        <v>O.K.</v>
      </c>
      <c r="C133" s="131" t="s">
        <v>3135</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
      <c r="A134" s="144">
        <v>108</v>
      </c>
      <c r="B134" s="145" t="str">
        <f t="shared" si="14"/>
        <v>O.K.</v>
      </c>
      <c r="C134" s="131" t="s">
        <v>3136</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
      <c r="A135" s="144">
        <v>109</v>
      </c>
      <c r="B135" s="145" t="str">
        <f t="shared" si="14"/>
        <v>O.K.</v>
      </c>
      <c r="C135" s="128" t="s">
        <v>3137</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
      <c r="A136" s="144">
        <v>110</v>
      </c>
      <c r="B136" s="145" t="str">
        <f t="shared" si="14"/>
        <v>O.K.</v>
      </c>
      <c r="C136" s="128" t="s">
        <v>3138</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
      <c r="A137" s="144">
        <v>111</v>
      </c>
      <c r="B137" s="145" t="str">
        <f t="shared" si="14"/>
        <v>O.K.</v>
      </c>
      <c r="C137" s="128" t="s">
        <v>3139</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
      <c r="A138" s="144">
        <v>112</v>
      </c>
      <c r="B138" s="145" t="str">
        <f t="shared" si="14"/>
        <v>O.K.</v>
      </c>
      <c r="C138" s="128" t="s">
        <v>3140</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
      <c r="A139" s="144">
        <v>113</v>
      </c>
      <c r="B139" s="145" t="str">
        <f t="shared" si="14"/>
        <v>O.K.</v>
      </c>
      <c r="C139" s="128" t="s">
        <v>3141</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
      <c r="A140" s="144">
        <v>114</v>
      </c>
      <c r="B140" s="145" t="str">
        <f t="shared" si="14"/>
        <v>O.K.</v>
      </c>
      <c r="C140" s="128" t="s">
        <v>3142</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
      <c r="A141" s="144">
        <v>115</v>
      </c>
      <c r="B141" s="145" t="str">
        <f t="shared" si="14"/>
        <v>O.K.</v>
      </c>
      <c r="C141" s="128" t="s">
        <v>3143</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
      <c r="A142" s="144">
        <v>116</v>
      </c>
      <c r="B142" s="145" t="str">
        <f t="shared" si="14"/>
        <v>O.K.</v>
      </c>
      <c r="C142" s="128" t="s">
        <v>3144</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
      <c r="A143" s="144">
        <v>117</v>
      </c>
      <c r="B143" s="145" t="str">
        <f t="shared" si="14"/>
        <v>O.K.</v>
      </c>
      <c r="C143" s="128" t="s">
        <v>3145</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
      <c r="A144" s="144">
        <v>118</v>
      </c>
      <c r="B144" s="145" t="str">
        <f t="shared" si="14"/>
        <v>O.K.</v>
      </c>
      <c r="C144" s="128" t="s">
        <v>3146</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
      <c r="A145" s="144">
        <v>119</v>
      </c>
      <c r="B145" s="145" t="str">
        <f t="shared" si="14"/>
        <v>O.K.</v>
      </c>
      <c r="C145" s="128" t="s">
        <v>3147</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
      <c r="A146" s="144">
        <v>120</v>
      </c>
      <c r="B146" s="145" t="str">
        <f t="shared" si="14"/>
        <v>O.K.</v>
      </c>
      <c r="C146" s="128" t="s">
        <v>3148</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
      <c r="A147" s="144">
        <v>121</v>
      </c>
      <c r="B147" s="145" t="str">
        <f t="shared" si="14"/>
        <v>O.K.</v>
      </c>
      <c r="C147" s="128" t="s">
        <v>3149</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
      <c r="A148" s="144">
        <v>122</v>
      </c>
      <c r="B148" s="145" t="str">
        <f t="shared" si="14"/>
        <v>O.K.</v>
      </c>
      <c r="C148" s="128" t="s">
        <v>3150</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
      <c r="A149" s="144">
        <v>123</v>
      </c>
      <c r="B149" s="145" t="str">
        <f t="shared" si="14"/>
        <v>O.K.</v>
      </c>
      <c r="C149" s="128" t="s">
        <v>3151</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
      <c r="A150" s="144">
        <v>124</v>
      </c>
      <c r="B150" s="145" t="str">
        <f t="shared" si="14"/>
        <v>O.K.</v>
      </c>
      <c r="C150" s="129" t="s">
        <v>3152</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
      <c r="A151" s="144">
        <v>125</v>
      </c>
      <c r="B151" s="145" t="str">
        <f t="shared" si="14"/>
        <v>O.K.</v>
      </c>
      <c r="C151" s="128" t="s">
        <v>3153</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
      <c r="A152" s="144">
        <v>126</v>
      </c>
      <c r="B152" s="145" t="str">
        <f t="shared" si="14"/>
        <v>O.K.</v>
      </c>
      <c r="C152" s="128" t="s">
        <v>3154</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
      <c r="A153" s="144">
        <v>127</v>
      </c>
      <c r="B153" s="145" t="str">
        <f t="shared" si="14"/>
        <v>O.K.</v>
      </c>
      <c r="C153" s="128" t="s">
        <v>3155</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
      <c r="A154" s="144">
        <v>128</v>
      </c>
      <c r="B154" s="145" t="str">
        <f t="shared" si="14"/>
        <v>O.K.</v>
      </c>
      <c r="C154" s="128" t="s">
        <v>3156</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
      <c r="A155" s="144">
        <v>129</v>
      </c>
      <c r="B155" s="145" t="str">
        <f t="shared" si="14"/>
        <v>O.K.</v>
      </c>
      <c r="C155" s="128" t="s">
        <v>3157</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
      <c r="A156" s="144">
        <v>130</v>
      </c>
      <c r="B156" s="145" t="str">
        <f t="shared" si="14"/>
        <v>O.K.</v>
      </c>
      <c r="C156" s="128" t="s">
        <v>3158</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
      <c r="A157" s="144">
        <v>131</v>
      </c>
      <c r="B157" s="145" t="str">
        <f t="shared" si="14"/>
        <v>O.K.</v>
      </c>
      <c r="C157" s="128" t="s">
        <v>3159</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
      <c r="A158" s="144">
        <v>132</v>
      </c>
      <c r="B158" s="145" t="str">
        <f t="shared" si="14"/>
        <v>O.K.</v>
      </c>
      <c r="C158" s="128" t="s">
        <v>3160</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
      <c r="A159" s="144">
        <v>133</v>
      </c>
      <c r="B159" s="145" t="str">
        <f t="shared" si="14"/>
        <v>O.K.</v>
      </c>
      <c r="C159" s="128" t="s">
        <v>3161</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
      <c r="A160" s="144">
        <v>135</v>
      </c>
      <c r="B160" s="145" t="str">
        <f t="shared" si="14"/>
        <v>O.K.</v>
      </c>
      <c r="C160" s="129" t="s">
        <v>3162</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
      <c r="A161" s="144">
        <v>136</v>
      </c>
      <c r="B161" s="145" t="str">
        <f t="shared" si="14"/>
        <v>O.K.</v>
      </c>
      <c r="C161" s="130" t="s">
        <v>3163</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
      <c r="A162" s="144">
        <v>137</v>
      </c>
      <c r="B162" s="145" t="str">
        <f t="shared" si="14"/>
        <v>O.K.</v>
      </c>
      <c r="C162" s="129" t="s">
        <v>3164</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
      <c r="A163" s="144">
        <v>245</v>
      </c>
      <c r="B163" s="145" t="str">
        <f t="shared" ref="B163:B204" si="17">IF(E163=1,"Pogreška",IF(F163=1,"Provjera","O.K."))</f>
        <v>O.K.</v>
      </c>
      <c r="C163" s="130" t="s">
        <v>3165</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
      <c r="A164" s="144">
        <v>138</v>
      </c>
      <c r="B164" s="145" t="str">
        <f t="shared" si="17"/>
        <v>O.K.</v>
      </c>
      <c r="C164" s="129" t="s">
        <v>3166</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
      <c r="A165" s="144">
        <v>139</v>
      </c>
      <c r="B165" s="145" t="str">
        <f t="shared" si="17"/>
        <v>O.K.</v>
      </c>
      <c r="C165" s="130" t="s">
        <v>3167</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
      <c r="A166" s="144">
        <v>246</v>
      </c>
      <c r="B166" s="145" t="str">
        <f t="shared" si="17"/>
        <v>O.K.</v>
      </c>
      <c r="C166" s="130" t="s">
        <v>3168</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
      <c r="A167" s="144">
        <v>247</v>
      </c>
      <c r="B167" s="145" t="str">
        <f t="shared" si="17"/>
        <v>O.K.</v>
      </c>
      <c r="C167" s="129" t="s">
        <v>3169</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
      <c r="A168" s="144">
        <v>248</v>
      </c>
      <c r="B168" s="145" t="str">
        <f t="shared" si="17"/>
        <v>O.K.</v>
      </c>
      <c r="C168" s="129" t="s">
        <v>3170</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
      <c r="A169" s="144">
        <v>140</v>
      </c>
      <c r="B169" s="145" t="str">
        <f t="shared" si="17"/>
        <v>O.K.</v>
      </c>
      <c r="C169" s="129" t="s">
        <v>3171</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
      <c r="A170" s="144">
        <v>141</v>
      </c>
      <c r="B170" s="145" t="str">
        <f t="shared" si="17"/>
        <v>O.K.</v>
      </c>
      <c r="C170" s="129" t="s">
        <v>3172</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
      <c r="A171" s="144">
        <v>142</v>
      </c>
      <c r="B171" s="145" t="str">
        <f t="shared" si="17"/>
        <v>O.K.</v>
      </c>
      <c r="C171" s="129" t="s">
        <v>3173</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
      <c r="A172" s="144">
        <v>143</v>
      </c>
      <c r="B172" s="145" t="str">
        <f t="shared" si="17"/>
        <v>O.K.</v>
      </c>
      <c r="C172" s="130" t="s">
        <v>3174</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
      <c r="A173" s="144">
        <v>144</v>
      </c>
      <c r="B173" s="145" t="str">
        <f t="shared" si="17"/>
        <v>O.K.</v>
      </c>
      <c r="C173" s="130" t="s">
        <v>3175</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
      <c r="A174" s="144">
        <v>249</v>
      </c>
      <c r="B174" s="145" t="str">
        <f t="shared" si="17"/>
        <v>O.K.</v>
      </c>
      <c r="C174" s="129" t="s">
        <v>3176</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
      <c r="A175" s="144">
        <v>145</v>
      </c>
      <c r="B175" s="145" t="str">
        <f t="shared" si="17"/>
        <v>O.K.</v>
      </c>
      <c r="C175" s="129" t="s">
        <v>3177</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
      <c r="A176" s="144">
        <v>146</v>
      </c>
      <c r="B176" s="145" t="str">
        <f t="shared" si="17"/>
        <v>O.K.</v>
      </c>
      <c r="C176" s="130" t="s">
        <v>3178</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
      <c r="A177" s="144">
        <v>147</v>
      </c>
      <c r="B177" s="145" t="str">
        <f t="shared" si="17"/>
        <v>O.K.</v>
      </c>
      <c r="C177" s="129" t="s">
        <v>3179</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
      <c r="A178" s="144">
        <v>250</v>
      </c>
      <c r="B178" s="145" t="str">
        <f t="shared" si="17"/>
        <v>O.K.</v>
      </c>
      <c r="C178" s="130" t="s">
        <v>3180</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
      <c r="A179" s="144">
        <v>148</v>
      </c>
      <c r="B179" s="145" t="str">
        <f t="shared" si="17"/>
        <v>O.K.</v>
      </c>
      <c r="C179" s="130" t="s">
        <v>3181</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
      <c r="A180" s="144">
        <v>251</v>
      </c>
      <c r="B180" s="145" t="str">
        <f t="shared" si="17"/>
        <v>O.K.</v>
      </c>
      <c r="C180" s="129" t="s">
        <v>3182</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
      <c r="A181" s="144">
        <v>252</v>
      </c>
      <c r="B181" s="145" t="str">
        <f t="shared" si="17"/>
        <v>O.K.</v>
      </c>
      <c r="C181" s="129" t="s">
        <v>3183</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
      <c r="A182" s="144">
        <v>149</v>
      </c>
      <c r="B182" s="145" t="str">
        <f t="shared" si="17"/>
        <v>O.K.</v>
      </c>
      <c r="C182" s="130" t="s">
        <v>3184</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
      <c r="A183" s="144">
        <v>253</v>
      </c>
      <c r="B183" s="145" t="str">
        <f t="shared" si="17"/>
        <v>O.K.</v>
      </c>
      <c r="C183" s="129" t="s">
        <v>3185</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
      <c r="A184" s="144">
        <v>254</v>
      </c>
      <c r="B184" s="145" t="str">
        <f t="shared" si="17"/>
        <v>O.K.</v>
      </c>
      <c r="C184" s="129" t="s">
        <v>3186</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
      <c r="A185" s="144">
        <v>150</v>
      </c>
      <c r="B185" s="145" t="str">
        <f t="shared" si="17"/>
        <v>O.K.</v>
      </c>
      <c r="C185" s="129" t="s">
        <v>3187</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
      <c r="A186" s="144">
        <v>151</v>
      </c>
      <c r="B186" s="145" t="str">
        <f t="shared" si="17"/>
        <v>O.K.</v>
      </c>
      <c r="C186" s="130" t="s">
        <v>3188</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
      <c r="A187" s="144">
        <v>152</v>
      </c>
      <c r="B187" s="145" t="str">
        <f t="shared" si="17"/>
        <v>O.K.</v>
      </c>
      <c r="C187" s="129" t="s">
        <v>3189</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
      <c r="A188" s="144">
        <v>153</v>
      </c>
      <c r="B188" s="145" t="str">
        <f t="shared" si="17"/>
        <v>O.K.</v>
      </c>
      <c r="C188" s="129" t="s">
        <v>3190</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
      <c r="A189" s="144">
        <v>154</v>
      </c>
      <c r="B189" s="145" t="str">
        <f t="shared" si="17"/>
        <v>O.K.</v>
      </c>
      <c r="C189" s="129" t="s">
        <v>3191</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
      <c r="A190" s="144">
        <v>255</v>
      </c>
      <c r="B190" s="145" t="str">
        <f t="shared" si="17"/>
        <v>O.K.</v>
      </c>
      <c r="C190" s="129" t="s">
        <v>3192</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
      <c r="A191" s="144">
        <v>256</v>
      </c>
      <c r="B191" s="145" t="str">
        <f t="shared" si="17"/>
        <v>O.K.</v>
      </c>
      <c r="C191" s="129" t="s">
        <v>3193</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
      <c r="A192" s="144">
        <v>155</v>
      </c>
      <c r="B192" s="145" t="str">
        <f t="shared" si="17"/>
        <v>O.K.</v>
      </c>
      <c r="C192" s="129" t="s">
        <v>3194</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
      <c r="A193" s="144">
        <v>156</v>
      </c>
      <c r="B193" s="145" t="str">
        <f t="shared" si="17"/>
        <v>O.K.</v>
      </c>
      <c r="C193" s="129" t="s">
        <v>3195</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
      <c r="A194" s="144">
        <v>157</v>
      </c>
      <c r="B194" s="145" t="str">
        <f t="shared" si="17"/>
        <v>O.K.</v>
      </c>
      <c r="C194" s="129" t="s">
        <v>3196</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
      <c r="A195" s="144">
        <v>158</v>
      </c>
      <c r="B195" s="145" t="str">
        <f t="shared" si="17"/>
        <v>O.K.</v>
      </c>
      <c r="C195" s="130" t="s">
        <v>3197</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
      <c r="A196" s="144">
        <v>159</v>
      </c>
      <c r="B196" s="145" t="str">
        <f t="shared" si="17"/>
        <v>O.K.</v>
      </c>
      <c r="C196" s="129" t="s">
        <v>3198</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
      <c r="A197" s="144">
        <v>160</v>
      </c>
      <c r="B197" s="145" t="str">
        <f t="shared" si="17"/>
        <v>O.K.</v>
      </c>
      <c r="C197" s="129" t="s">
        <v>3199</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
      <c r="A198" s="144">
        <v>161</v>
      </c>
      <c r="B198" s="145" t="str">
        <f t="shared" si="17"/>
        <v>O.K.</v>
      </c>
      <c r="C198" s="129" t="s">
        <v>3200</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
      <c r="A199" s="144">
        <v>162</v>
      </c>
      <c r="B199" s="145" t="str">
        <f t="shared" si="17"/>
        <v>O.K.</v>
      </c>
      <c r="C199" s="129" t="s">
        <v>3201</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
      <c r="A200" s="144">
        <v>163</v>
      </c>
      <c r="B200" s="145" t="str">
        <f t="shared" si="17"/>
        <v>O.K.</v>
      </c>
      <c r="C200" s="129" t="s">
        <v>3202</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
      <c r="A201" s="144">
        <v>164</v>
      </c>
      <c r="B201" s="145" t="str">
        <f t="shared" si="17"/>
        <v>O.K.</v>
      </c>
      <c r="C201" s="129" t="s">
        <v>3203</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
      <c r="A202" s="144">
        <v>165</v>
      </c>
      <c r="B202" s="145" t="str">
        <f t="shared" si="17"/>
        <v>O.K.</v>
      </c>
      <c r="C202" s="129" t="s">
        <v>3204</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
      <c r="A203" s="144">
        <v>166</v>
      </c>
      <c r="B203" s="145" t="str">
        <f t="shared" si="17"/>
        <v>O.K.</v>
      </c>
      <c r="C203" s="129" t="s">
        <v>3205</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
      <c r="A204" s="144">
        <v>167</v>
      </c>
      <c r="B204" s="145" t="str">
        <f t="shared" si="17"/>
        <v>O.K.</v>
      </c>
      <c r="C204" s="129" t="s">
        <v>3206</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
      <c r="A205" s="144">
        <v>168</v>
      </c>
      <c r="B205" s="145" t="str">
        <f t="shared" ref="B205:B207" si="18">IF(E205=1,"Pogreška",IF(F205=1,"Provjera","O.K."))</f>
        <v>O.K.</v>
      </c>
      <c r="C205" s="130" t="s">
        <v>3207</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
      <c r="A206" s="144">
        <v>169</v>
      </c>
      <c r="B206" s="145" t="str">
        <f t="shared" si="18"/>
        <v>O.K.</v>
      </c>
      <c r="C206" s="130" t="s">
        <v>3208</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
      <c r="A207" s="144">
        <v>170</v>
      </c>
      <c r="B207" s="145" t="str">
        <f t="shared" si="18"/>
        <v>O.K.</v>
      </c>
      <c r="C207" s="130" t="s">
        <v>3209</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
      <c r="A208" s="144">
        <v>171</v>
      </c>
      <c r="B208" s="145" t="str">
        <f t="shared" ref="B208:B274" si="19">IF(E208=1,"Pogreška",IF(F208=1,"Provjera","O.K."))</f>
        <v>O.K.</v>
      </c>
      <c r="C208" s="129" t="s">
        <v>3210</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
      <c r="A209" s="144">
        <v>172</v>
      </c>
      <c r="B209" s="145" t="str">
        <f t="shared" si="19"/>
        <v>O.K.</v>
      </c>
      <c r="C209" s="129" t="s">
        <v>3211</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
      <c r="A210" s="144">
        <v>173</v>
      </c>
      <c r="B210" s="145" t="str">
        <f t="shared" si="19"/>
        <v>O.K.</v>
      </c>
      <c r="C210" s="129" t="s">
        <v>3212</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
      <c r="A211" s="144">
        <v>174</v>
      </c>
      <c r="B211" s="145" t="str">
        <f t="shared" si="19"/>
        <v>O.K.</v>
      </c>
      <c r="C211" s="129" t="s">
        <v>3213</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
      <c r="A212" s="144">
        <v>175</v>
      </c>
      <c r="B212" s="145" t="str">
        <f t="shared" si="19"/>
        <v>O.K.</v>
      </c>
      <c r="C212" s="129" t="s">
        <v>3214</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
      <c r="A213" s="144">
        <v>176</v>
      </c>
      <c r="B213" s="145" t="str">
        <f t="shared" si="19"/>
        <v>Provjera</v>
      </c>
      <c r="C213" s="129" t="s">
        <v>3215</v>
      </c>
      <c r="D213" s="134"/>
      <c r="E213" s="77">
        <f t="shared" si="20"/>
        <v>0</v>
      </c>
      <c r="F213" s="77">
        <f t="shared" ref="F213:F274" si="21">MAX(L213:O213)</f>
        <v>1</v>
      </c>
      <c r="G213" s="77"/>
      <c r="H213" s="77"/>
      <c r="I213" s="77"/>
      <c r="J213" s="77"/>
      <c r="K213" s="77"/>
      <c r="L213" s="77">
        <f>IF(AND('PR-RAS'!D24&gt;0,'PR-RAS'!D658=0),1,0)</f>
        <v>1</v>
      </c>
      <c r="M213" s="77">
        <f>IF(AND('PR-RAS'!E24&gt;0,'PR-RAS'!E658=0),1,0)</f>
        <v>1</v>
      </c>
      <c r="N213" s="77"/>
      <c r="O213" s="77"/>
      <c r="P213" s="77"/>
    </row>
    <row r="214" spans="1:16" ht="30" customHeight="1" x14ac:dyDescent="0.2">
      <c r="A214" s="144">
        <v>177</v>
      </c>
      <c r="B214" s="145" t="str">
        <f t="shared" si="19"/>
        <v>O.K.</v>
      </c>
      <c r="C214" s="129" t="s">
        <v>3216</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
      <c r="A215" s="144">
        <v>178</v>
      </c>
      <c r="B215" s="145" t="str">
        <f t="shared" si="19"/>
        <v>O.K.</v>
      </c>
      <c r="C215" s="129" t="s">
        <v>3217</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x14ac:dyDescent="0.2">
      <c r="A216" s="144">
        <v>179</v>
      </c>
      <c r="B216" s="145" t="str">
        <f t="shared" si="19"/>
        <v>O.K.</v>
      </c>
      <c r="C216" s="129" t="s">
        <v>3218</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x14ac:dyDescent="0.2">
      <c r="A217" s="144">
        <v>180</v>
      </c>
      <c r="B217" s="145" t="str">
        <f t="shared" si="19"/>
        <v>Provjera</v>
      </c>
      <c r="C217" s="129" t="s">
        <v>3219</v>
      </c>
      <c r="D217" s="134"/>
      <c r="E217" s="77">
        <f t="shared" si="20"/>
        <v>0</v>
      </c>
      <c r="F217" s="77">
        <f t="shared" si="21"/>
        <v>1</v>
      </c>
      <c r="G217" s="77"/>
      <c r="H217" s="77"/>
      <c r="I217" s="77"/>
      <c r="J217" s="77"/>
      <c r="K217" s="77"/>
      <c r="L217" s="77">
        <f>IF(AND('PR-RAS'!D158&gt;0,SUM('PR-RAS'!D716:D717)=0),1,0)</f>
        <v>1</v>
      </c>
      <c r="M217" s="77">
        <f>IF(AND('PR-RAS'!E158&gt;0,SUM('PR-RAS'!E716:E717)=0),1,0)</f>
        <v>0</v>
      </c>
      <c r="N217" s="77"/>
      <c r="O217" s="77"/>
      <c r="P217" s="77"/>
    </row>
    <row r="218" spans="1:16" ht="30" customHeight="1" x14ac:dyDescent="0.2">
      <c r="A218" s="144">
        <v>181</v>
      </c>
      <c r="B218" s="145" t="str">
        <f t="shared" si="19"/>
        <v>O.K.</v>
      </c>
      <c r="C218" s="129" t="s">
        <v>3220</v>
      </c>
      <c r="D218" s="134"/>
      <c r="E218" s="77">
        <f t="shared" si="20"/>
        <v>0</v>
      </c>
      <c r="F218" s="77">
        <f t="shared" si="21"/>
        <v>0</v>
      </c>
      <c r="G218" s="77"/>
      <c r="H218" s="77"/>
      <c r="I218" s="77"/>
      <c r="J218" s="77"/>
      <c r="K218" s="77"/>
      <c r="L218" s="77">
        <f>IF(AND('PR-RAS'!D183&gt;0,'PR-RAS'!D720=0),1,0)</f>
        <v>0</v>
      </c>
      <c r="M218" s="77">
        <f>IF(AND('PR-RAS'!E183&gt;0,'PR-RAS'!E720=0),1,0)</f>
        <v>0</v>
      </c>
      <c r="N218" s="77"/>
      <c r="O218" s="77"/>
      <c r="P218" s="77"/>
    </row>
    <row r="219" spans="1:16" ht="32.25" customHeight="1" x14ac:dyDescent="0.2">
      <c r="A219" s="144">
        <v>182</v>
      </c>
      <c r="B219" s="145" t="str">
        <f t="shared" si="19"/>
        <v>O.K.</v>
      </c>
      <c r="C219" s="129" t="s">
        <v>3221</v>
      </c>
      <c r="D219" s="134"/>
      <c r="E219" s="77">
        <f t="shared" si="20"/>
        <v>0</v>
      </c>
      <c r="F219" s="77">
        <f t="shared" si="21"/>
        <v>0</v>
      </c>
      <c r="G219" s="77"/>
      <c r="H219" s="77"/>
      <c r="I219" s="77"/>
      <c r="J219" s="77"/>
      <c r="K219" s="77"/>
      <c r="L219" s="77">
        <f>IF(AND('PR-RAS'!D184&gt;0,SUM('PR-RAS'!D721:D723)=0),1,0)</f>
        <v>0</v>
      </c>
      <c r="M219" s="77">
        <f>IF(AND('PR-RAS'!E184&gt;0,SUM('PR-RAS'!E721:E723)=0),1,0)</f>
        <v>0</v>
      </c>
      <c r="N219" s="77"/>
      <c r="O219" s="77"/>
      <c r="P219" s="77"/>
    </row>
    <row r="220" spans="1:16" ht="30" customHeight="1" x14ac:dyDescent="0.2">
      <c r="A220" s="144">
        <v>183</v>
      </c>
      <c r="B220" s="145" t="str">
        <f t="shared" si="19"/>
        <v>Provjera</v>
      </c>
      <c r="C220" s="129" t="s">
        <v>3222</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x14ac:dyDescent="0.2">
      <c r="A221" s="144">
        <v>184</v>
      </c>
      <c r="B221" s="145" t="str">
        <f t="shared" si="19"/>
        <v>O.K.</v>
      </c>
      <c r="C221" s="129" t="s">
        <v>3223</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x14ac:dyDescent="0.2">
      <c r="A222" s="144">
        <v>185</v>
      </c>
      <c r="B222" s="145" t="str">
        <f t="shared" si="19"/>
        <v>Provjera</v>
      </c>
      <c r="C222" s="129" t="s">
        <v>3224</v>
      </c>
      <c r="D222" s="134"/>
      <c r="E222" s="77">
        <f t="shared" si="20"/>
        <v>0</v>
      </c>
      <c r="F222" s="77">
        <f t="shared" si="21"/>
        <v>1</v>
      </c>
      <c r="G222" s="77"/>
      <c r="H222" s="77"/>
      <c r="I222" s="77"/>
      <c r="J222" s="77"/>
      <c r="K222" s="77"/>
      <c r="L222" s="77">
        <f>IF(AND('PR-RAS'!D190&gt;0,'PR-RAS'!D726=0),1,0)</f>
        <v>1</v>
      </c>
      <c r="M222" s="77">
        <f>IF(AND('PR-RAS'!E190&gt;0,'PR-RAS'!E726=0),1,0)</f>
        <v>0</v>
      </c>
      <c r="N222" s="77"/>
      <c r="O222" s="77"/>
      <c r="P222" s="77"/>
    </row>
    <row r="223" spans="1:16" ht="43.5" customHeight="1" x14ac:dyDescent="0.2">
      <c r="A223" s="144">
        <v>186</v>
      </c>
      <c r="B223" s="145" t="str">
        <f t="shared" si="19"/>
        <v>O.K.</v>
      </c>
      <c r="C223" s="129" t="s">
        <v>3225</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
      <c r="A224" s="144">
        <v>187</v>
      </c>
      <c r="B224" s="145" t="str">
        <f t="shared" si="19"/>
        <v>Provjera</v>
      </c>
      <c r="C224" s="129" t="s">
        <v>3226</v>
      </c>
      <c r="D224" s="134"/>
      <c r="E224" s="77">
        <f t="shared" si="20"/>
        <v>0</v>
      </c>
      <c r="F224" s="77">
        <f t="shared" si="21"/>
        <v>1</v>
      </c>
      <c r="G224" s="77"/>
      <c r="H224" s="77"/>
      <c r="I224" s="77"/>
      <c r="J224" s="77"/>
      <c r="K224" s="77"/>
      <c r="L224" s="77">
        <f>IF(AND('PR-RAS'!D214&gt;0,'PR-RAS'!D758=0),1,0)</f>
        <v>1</v>
      </c>
      <c r="M224" s="77">
        <f>IF(AND('PR-RAS'!E214&gt;0,'PR-RAS'!E758=0),1,0)</f>
        <v>1</v>
      </c>
      <c r="N224" s="77"/>
      <c r="O224" s="77"/>
      <c r="P224" s="77"/>
    </row>
    <row r="225" spans="1:16" ht="15" customHeight="1" x14ac:dyDescent="0.2">
      <c r="A225" s="144">
        <v>188</v>
      </c>
      <c r="B225" s="145" t="str">
        <f t="shared" si="19"/>
        <v>O.K.</v>
      </c>
      <c r="C225" s="129" t="s">
        <v>3227</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
      <c r="A226" s="144">
        <v>189</v>
      </c>
      <c r="B226" s="145" t="str">
        <f t="shared" si="19"/>
        <v>Provjera</v>
      </c>
      <c r="C226" s="129" t="s">
        <v>3228</v>
      </c>
      <c r="D226" s="134"/>
      <c r="E226" s="77">
        <f t="shared" si="20"/>
        <v>0</v>
      </c>
      <c r="F226" s="77">
        <f t="shared" si="21"/>
        <v>1</v>
      </c>
      <c r="G226" s="77"/>
      <c r="H226" s="77"/>
      <c r="I226" s="77"/>
      <c r="J226" s="77"/>
      <c r="K226" s="77"/>
      <c r="L226" s="77">
        <f>IF(AND('PR-RAS'!D265&gt;0,'PR-RAS'!D829=0),1,0)</f>
        <v>1</v>
      </c>
      <c r="M226" s="77">
        <f>IF(AND('PR-RAS'!E265&gt;0,'PR-RAS'!E829=0),1,0)</f>
        <v>1</v>
      </c>
      <c r="N226" s="77"/>
      <c r="O226" s="77"/>
      <c r="P226" s="77"/>
    </row>
    <row r="227" spans="1:16" ht="33" customHeight="1" x14ac:dyDescent="0.2">
      <c r="A227" s="144">
        <v>190</v>
      </c>
      <c r="B227" s="145" t="str">
        <f t="shared" si="19"/>
        <v>O.K.</v>
      </c>
      <c r="C227" s="130" t="s">
        <v>3229</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
      <c r="A228" s="144">
        <v>191</v>
      </c>
      <c r="B228" s="145" t="str">
        <f t="shared" si="19"/>
        <v>O.K.</v>
      </c>
      <c r="C228" s="130" t="s">
        <v>3230</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
      <c r="A229" s="144">
        <v>192</v>
      </c>
      <c r="B229" s="145" t="str">
        <f t="shared" si="19"/>
        <v>O.K.</v>
      </c>
      <c r="C229" s="130" t="s">
        <v>3231</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
      <c r="A230" s="144">
        <v>193</v>
      </c>
      <c r="B230" s="145" t="str">
        <f t="shared" si="19"/>
        <v>O.K.</v>
      </c>
      <c r="C230" s="130" t="s">
        <v>3232</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
      <c r="A231" s="144">
        <v>194</v>
      </c>
      <c r="B231" s="145" t="str">
        <f t="shared" si="19"/>
        <v>O.K.</v>
      </c>
      <c r="C231" s="130" t="s">
        <v>3233</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
      <c r="A232" s="144">
        <v>195</v>
      </c>
      <c r="B232" s="145" t="str">
        <f t="shared" si="19"/>
        <v>O.K.</v>
      </c>
      <c r="C232" s="130" t="s">
        <v>3234</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
      <c r="A233" s="144">
        <v>196</v>
      </c>
      <c r="B233" s="145" t="str">
        <f t="shared" si="19"/>
        <v>O.K.</v>
      </c>
      <c r="C233" s="130" t="s">
        <v>3235</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
      <c r="A234" s="144">
        <v>197</v>
      </c>
      <c r="B234" s="145" t="str">
        <f t="shared" si="19"/>
        <v>O.K.</v>
      </c>
      <c r="C234" s="129" t="s">
        <v>3236</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
      <c r="A235" s="144">
        <v>198</v>
      </c>
      <c r="B235" s="145" t="str">
        <f t="shared" si="19"/>
        <v>O.K.</v>
      </c>
      <c r="C235" s="129" t="s">
        <v>3237</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
      <c r="A236" s="144">
        <v>199</v>
      </c>
      <c r="B236" s="145" t="str">
        <f t="shared" si="19"/>
        <v>O.K.</v>
      </c>
      <c r="C236" s="129" t="s">
        <v>3238</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
      <c r="A237" s="144">
        <v>200</v>
      </c>
      <c r="B237" s="145" t="str">
        <f t="shared" si="19"/>
        <v>O.K.</v>
      </c>
      <c r="C237" s="129" t="s">
        <v>3239</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
      <c r="A238" s="144">
        <v>201</v>
      </c>
      <c r="B238" s="145" t="str">
        <f t="shared" si="19"/>
        <v>O.K.</v>
      </c>
      <c r="C238" s="129" t="s">
        <v>3240</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
      <c r="A239" s="144">
        <v>202</v>
      </c>
      <c r="B239" s="145" t="str">
        <f t="shared" si="19"/>
        <v>O.K.</v>
      </c>
      <c r="C239" s="129" t="s">
        <v>3241</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
      <c r="A240" s="144">
        <v>203</v>
      </c>
      <c r="B240" s="145" t="str">
        <f t="shared" si="19"/>
        <v>O.K.</v>
      </c>
      <c r="C240" s="129" t="s">
        <v>3242</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
      <c r="A241" s="144">
        <v>204</v>
      </c>
      <c r="B241" s="145" t="str">
        <f t="shared" si="19"/>
        <v>O.K.</v>
      </c>
      <c r="C241" s="129" t="s">
        <v>3243</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
      <c r="A242" s="144">
        <v>205</v>
      </c>
      <c r="B242" s="145" t="str">
        <f t="shared" si="19"/>
        <v>O.K.</v>
      </c>
      <c r="C242" s="129" t="s">
        <v>3244</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
      <c r="A243" s="144">
        <v>206</v>
      </c>
      <c r="B243" s="145" t="str">
        <f t="shared" si="19"/>
        <v>O.K.</v>
      </c>
      <c r="C243" s="129" t="s">
        <v>3245</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x14ac:dyDescent="0.2">
      <c r="A244" s="144">
        <v>207</v>
      </c>
      <c r="B244" s="145" t="str">
        <f t="shared" si="19"/>
        <v>O.K.</v>
      </c>
      <c r="C244" s="129" t="s">
        <v>3246</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
      <c r="A245" s="144">
        <v>208</v>
      </c>
      <c r="B245" s="145" t="str">
        <f t="shared" si="19"/>
        <v>O.K.</v>
      </c>
      <c r="C245" s="129" t="s">
        <v>3247</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
      <c r="A246" s="144">
        <v>209</v>
      </c>
      <c r="B246" s="145" t="str">
        <f t="shared" si="19"/>
        <v>O.K.</v>
      </c>
      <c r="C246" s="129" t="s">
        <v>3248</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x14ac:dyDescent="0.2">
      <c r="A247" s="144">
        <v>210</v>
      </c>
      <c r="B247" s="145" t="str">
        <f t="shared" si="19"/>
        <v>O.K.</v>
      </c>
      <c r="C247" s="129" t="s">
        <v>3249</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
      <c r="A248" s="144">
        <v>211</v>
      </c>
      <c r="B248" s="145" t="str">
        <f t="shared" si="19"/>
        <v>O.K.</v>
      </c>
      <c r="C248" s="129" t="s">
        <v>3250</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
      <c r="A249" s="144">
        <v>212</v>
      </c>
      <c r="B249" s="145" t="str">
        <f t="shared" si="19"/>
        <v>O.K.</v>
      </c>
      <c r="C249" s="129" t="s">
        <v>3251</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
      <c r="A250" s="144">
        <v>213</v>
      </c>
      <c r="B250" s="145" t="str">
        <f t="shared" si="19"/>
        <v>O.K.</v>
      </c>
      <c r="C250" s="130" t="s">
        <v>3252</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
      <c r="A251" s="144">
        <v>214</v>
      </c>
      <c r="B251" s="145" t="str">
        <f t="shared" si="19"/>
        <v>O.K.</v>
      </c>
      <c r="C251" s="130" t="s">
        <v>3253</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
      <c r="A252" s="144">
        <v>215</v>
      </c>
      <c r="B252" s="145" t="str">
        <f t="shared" si="19"/>
        <v>O.K.</v>
      </c>
      <c r="C252" s="130" t="s">
        <v>3254</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
      <c r="A253" s="144">
        <v>216</v>
      </c>
      <c r="B253" s="145" t="str">
        <f t="shared" si="19"/>
        <v>O.K.</v>
      </c>
      <c r="C253" s="130" t="s">
        <v>3255</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
      <c r="A254" s="144">
        <v>217</v>
      </c>
      <c r="B254" s="145" t="str">
        <f t="shared" si="19"/>
        <v>O.K.</v>
      </c>
      <c r="C254" s="130" t="s">
        <v>3256</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
      <c r="A255" s="144">
        <v>218</v>
      </c>
      <c r="B255" s="145" t="str">
        <f t="shared" si="19"/>
        <v>O.K.</v>
      </c>
      <c r="C255" s="130" t="s">
        <v>3257</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
      <c r="A256" s="144">
        <v>219</v>
      </c>
      <c r="B256" s="145" t="str">
        <f t="shared" si="19"/>
        <v>O.K.</v>
      </c>
      <c r="C256" s="130" t="s">
        <v>3258</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
      <c r="A257" s="144">
        <v>220</v>
      </c>
      <c r="B257" s="145" t="str">
        <f t="shared" si="19"/>
        <v>O.K.</v>
      </c>
      <c r="C257" s="129" t="s">
        <v>3259</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
      <c r="A258" s="144">
        <v>221</v>
      </c>
      <c r="B258" s="145" t="str">
        <f t="shared" si="19"/>
        <v>O.K.</v>
      </c>
      <c r="C258" s="129" t="s">
        <v>3260</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
      <c r="A259" s="144">
        <v>222</v>
      </c>
      <c r="B259" s="145" t="str">
        <f t="shared" si="19"/>
        <v>O.K.</v>
      </c>
      <c r="C259" s="129" t="s">
        <v>3261</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
      <c r="A260" s="144">
        <v>223</v>
      </c>
      <c r="B260" s="145" t="str">
        <f t="shared" si="19"/>
        <v>O.K.</v>
      </c>
      <c r="C260" s="129" t="s">
        <v>3262</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
      <c r="A261" s="144">
        <v>224</v>
      </c>
      <c r="B261" s="145" t="str">
        <f t="shared" si="19"/>
        <v>O.K.</v>
      </c>
      <c r="C261" s="129" t="s">
        <v>3263</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
      <c r="A262" s="144">
        <v>225</v>
      </c>
      <c r="B262" s="145" t="str">
        <f t="shared" si="19"/>
        <v>O.K.</v>
      </c>
      <c r="C262" s="129" t="s">
        <v>3264</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
      <c r="A263" s="144">
        <v>226</v>
      </c>
      <c r="B263" s="145" t="str">
        <f t="shared" si="19"/>
        <v>O.K.</v>
      </c>
      <c r="C263" s="129" t="s">
        <v>3265</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
      <c r="A264" s="144">
        <v>227</v>
      </c>
      <c r="B264" s="145" t="str">
        <f t="shared" si="19"/>
        <v>O.K.</v>
      </c>
      <c r="C264" s="129" t="s">
        <v>3266</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
      <c r="A265" s="144">
        <v>228</v>
      </c>
      <c r="B265" s="145" t="str">
        <f t="shared" si="19"/>
        <v>O.K.</v>
      </c>
      <c r="C265" s="129" t="s">
        <v>3267</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
      <c r="A266" s="144">
        <v>229</v>
      </c>
      <c r="B266" s="145" t="str">
        <f t="shared" si="19"/>
        <v>O.K.</v>
      </c>
      <c r="C266" s="129" t="s">
        <v>3268</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
      <c r="A267" s="144">
        <v>230</v>
      </c>
      <c r="B267" s="145" t="str">
        <f t="shared" si="19"/>
        <v>O.K.</v>
      </c>
      <c r="C267" s="129" t="s">
        <v>3269</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
      <c r="A268" s="144">
        <v>231</v>
      </c>
      <c r="B268" s="145" t="str">
        <f t="shared" si="19"/>
        <v>O.K.</v>
      </c>
      <c r="C268" s="129" t="s">
        <v>3270</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
      <c r="A269" s="144">
        <v>232</v>
      </c>
      <c r="B269" s="145" t="str">
        <f t="shared" si="19"/>
        <v>O.K.</v>
      </c>
      <c r="C269" s="129" t="s">
        <v>3271</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
      <c r="A270" s="144">
        <v>233</v>
      </c>
      <c r="B270" s="145" t="str">
        <f t="shared" si="19"/>
        <v>O.K.</v>
      </c>
      <c r="C270" s="129" t="s">
        <v>3272</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
      <c r="A271" s="144">
        <v>234</v>
      </c>
      <c r="B271" s="145" t="str">
        <f t="shared" si="19"/>
        <v>O.K.</v>
      </c>
      <c r="C271" s="129" t="s">
        <v>3273</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
      <c r="A272" s="144">
        <v>235</v>
      </c>
      <c r="B272" s="145" t="str">
        <f t="shared" si="19"/>
        <v>O.K.</v>
      </c>
      <c r="C272" s="130" t="s">
        <v>3274</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
      <c r="A273" s="144">
        <v>236</v>
      </c>
      <c r="B273" s="145" t="str">
        <f t="shared" si="19"/>
        <v>O.K.</v>
      </c>
      <c r="C273" s="129" t="s">
        <v>3275</v>
      </c>
      <c r="D273" s="134"/>
      <c r="E273" s="77">
        <f t="shared" si="20"/>
        <v>0</v>
      </c>
      <c r="F273" s="77">
        <f t="shared" si="21"/>
        <v>0</v>
      </c>
      <c r="G273" s="77"/>
      <c r="H273" s="77">
        <f>IF(OR('PR-RAS'!D292*'PR-RAS'!D293&gt;0,'PR-RAS'!D409*'PR-RAS'!D410&gt;0,'PR-RAS'!D637*'PR-RAS'!D638&gt;0),1,0)</f>
        <v>0</v>
      </c>
      <c r="I273" s="77">
        <f>IF(OR('PR-RAS'!E292*'PR-RAS'!E293&gt;0,'PR-RAS'!E409*'PR-RAS'!E410&gt;0,'PR-RAS'!E637*'PR-RAS'!E638&gt;0),1,0)</f>
        <v>0</v>
      </c>
      <c r="J273" s="77"/>
      <c r="K273" s="77"/>
      <c r="L273" s="77"/>
      <c r="M273" s="77"/>
      <c r="N273" s="77"/>
      <c r="O273" s="77"/>
      <c r="P273" s="77"/>
    </row>
    <row r="274" spans="1:16" ht="55.5" customHeight="1" x14ac:dyDescent="0.2">
      <c r="A274" s="144">
        <v>237</v>
      </c>
      <c r="B274" s="145" t="str">
        <f t="shared" si="19"/>
        <v>O.K.</v>
      </c>
      <c r="C274" s="130" t="s">
        <v>3276</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x14ac:dyDescent="0.2">
      <c r="A276" s="144">
        <v>1</v>
      </c>
      <c r="B276" s="145" t="str">
        <f>IF(E276=1,"Pogreška",IF(F276=1,"Provjera","O.K."))</f>
        <v>O.K.</v>
      </c>
      <c r="C276" s="127" t="s">
        <v>3277</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
      <c r="A277" s="144">
        <v>26</v>
      </c>
      <c r="B277" s="145" t="str">
        <f t="shared" ref="B277:B278" si="22">IF(E277=1,"Pogreška",IF(F277=1,"Provjera","O.K."))</f>
        <v>O.K.</v>
      </c>
      <c r="C277" s="127" t="s">
        <v>3278</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
      <c r="A278" s="144">
        <v>27</v>
      </c>
      <c r="B278" s="145" t="str">
        <f t="shared" si="22"/>
        <v>O.K.</v>
      </c>
      <c r="C278" s="127" t="s">
        <v>3279</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
      <c r="A279" s="144">
        <v>2</v>
      </c>
      <c r="B279" s="145" t="str">
        <f t="shared" ref="B279:B284" si="25">IF(E279=1,"Pogreška",IF(F279=1,"Provjera","O.K."))</f>
        <v>O.K.</v>
      </c>
      <c r="C279" s="127" t="s">
        <v>3280</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
      <c r="A280" s="144">
        <v>3</v>
      </c>
      <c r="B280" s="145" t="str">
        <f t="shared" si="25"/>
        <v>O.K.</v>
      </c>
      <c r="C280" s="127" t="s">
        <v>3281</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
      <c r="A281" s="144">
        <v>4</v>
      </c>
      <c r="B281" s="145" t="str">
        <f t="shared" si="25"/>
        <v>O.K.</v>
      </c>
      <c r="C281" s="127" t="s">
        <v>3282</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
      <c r="A282" s="144">
        <v>5</v>
      </c>
      <c r="B282" s="145" t="str">
        <f t="shared" si="25"/>
        <v>O.K.</v>
      </c>
      <c r="C282" s="182" t="s">
        <v>3283</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
      <c r="A283" s="144">
        <v>28</v>
      </c>
      <c r="B283" s="145" t="str">
        <f t="shared" si="25"/>
        <v>O.K.</v>
      </c>
      <c r="C283" s="127" t="s">
        <v>3284</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
      <c r="A284" s="144">
        <v>29</v>
      </c>
      <c r="B284" s="145" t="str">
        <f t="shared" si="25"/>
        <v>O.K.</v>
      </c>
      <c r="C284" s="127" t="s">
        <v>3285</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
      <c r="A285" s="144">
        <v>18</v>
      </c>
      <c r="B285" s="145" t="str">
        <f t="shared" ref="B285:B292" si="27">IF(E285=1,"Pogreška",IF(F285=1,"Provjera","O.K."))</f>
        <v>O.K.</v>
      </c>
      <c r="C285" s="127" t="s">
        <v>3286</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
      <c r="A286" s="144">
        <v>19</v>
      </c>
      <c r="B286" s="145" t="str">
        <f t="shared" si="27"/>
        <v>O.K.</v>
      </c>
      <c r="C286" s="182" t="s">
        <v>3287</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
      <c r="A287" s="144">
        <v>20</v>
      </c>
      <c r="B287" s="145" t="str">
        <f t="shared" si="27"/>
        <v>O.K.</v>
      </c>
      <c r="C287" s="182" t="s">
        <v>3288</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
      <c r="A288" s="144">
        <v>21</v>
      </c>
      <c r="B288" s="145" t="str">
        <f t="shared" si="27"/>
        <v>O.K.</v>
      </c>
      <c r="C288" s="182" t="s">
        <v>3289</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
      <c r="A289" s="144">
        <v>22</v>
      </c>
      <c r="B289" s="145" t="str">
        <f t="shared" si="27"/>
        <v>O.K.</v>
      </c>
      <c r="C289" s="127" t="s">
        <v>3290</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
      <c r="A290" s="144">
        <v>23</v>
      </c>
      <c r="B290" s="145" t="str">
        <f t="shared" si="27"/>
        <v>O.K.</v>
      </c>
      <c r="C290" s="127" t="s">
        <v>3291</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
      <c r="A291" s="144">
        <v>24</v>
      </c>
      <c r="B291" s="145" t="str">
        <f t="shared" si="27"/>
        <v>O.K.</v>
      </c>
      <c r="C291" s="127" t="s">
        <v>3292</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
      <c r="A292" s="144">
        <v>25</v>
      </c>
      <c r="B292" s="145" t="str">
        <f t="shared" si="27"/>
        <v>O.K.</v>
      </c>
      <c r="C292" s="127" t="s">
        <v>3293</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
      <c r="A293" s="384" t="s">
        <v>36</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
      <c r="A294" s="144">
        <v>1</v>
      </c>
      <c r="B294" s="145" t="str">
        <f t="shared" ref="B294:B295" si="30">IF(E294=1,"Pogreška",IF(F294=1,"Provjera","O.K."))</f>
        <v>O.K.</v>
      </c>
      <c r="C294" s="127" t="s">
        <v>3294</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
      <c r="A295" s="144">
        <v>2</v>
      </c>
      <c r="B295" s="145" t="str">
        <f t="shared" si="30"/>
        <v>O.K.</v>
      </c>
      <c r="C295" s="127" t="s">
        <v>3295</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
      <c r="A296" s="384" t="s">
        <v>35</v>
      </c>
      <c r="B296" s="385"/>
      <c r="C296" s="386"/>
      <c r="D296" s="134"/>
      <c r="E296" s="77">
        <f>SUM(E297:E297)</f>
        <v>0</v>
      </c>
      <c r="F296" s="77">
        <f>SUM(F297:F297)</f>
        <v>0</v>
      </c>
      <c r="G296" s="77"/>
      <c r="H296" s="77"/>
      <c r="I296" s="77"/>
      <c r="J296" s="77"/>
      <c r="K296" s="77"/>
      <c r="L296" s="77"/>
      <c r="M296" s="77"/>
      <c r="N296" s="77"/>
      <c r="O296" s="77"/>
      <c r="P296" s="77"/>
    </row>
    <row r="297" spans="1:16" ht="30" customHeight="1" x14ac:dyDescent="0.2">
      <c r="A297" s="144">
        <v>1</v>
      </c>
      <c r="B297" s="145" t="str">
        <f>IF(E297=1,"Pogreška",IF(F297=1,"Provjera","O.K."))</f>
        <v>O.K.</v>
      </c>
      <c r="C297" s="127" t="s">
        <v>3294</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
      <c r="A298" s="384" t="s">
        <v>3296</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x14ac:dyDescent="0.2">
      <c r="A299" s="163">
        <v>1</v>
      </c>
      <c r="B299" s="164" t="str">
        <f>IF(E299=1,"Pogreška",IF(F299=1,"Provjera","O.K."))</f>
        <v>O.K.</v>
      </c>
      <c r="C299" s="165" t="s">
        <v>3294</v>
      </c>
      <c r="D299" s="134"/>
      <c r="E299" s="77">
        <f>MAX(G299:K299)</f>
        <v>0</v>
      </c>
      <c r="F299" s="77">
        <f>MAX(L299:O299)</f>
        <v>0</v>
      </c>
      <c r="G299" s="77">
        <f>IF(MIN('RAS-funkcijski'!D5:E141)&lt;0,1,0)</f>
        <v>0</v>
      </c>
      <c r="H299" s="77"/>
      <c r="I299" s="77"/>
      <c r="J299" s="77"/>
      <c r="K299" s="77"/>
      <c r="L299" s="77"/>
      <c r="M299" s="77"/>
      <c r="N299" s="77"/>
      <c r="O299" s="77"/>
      <c r="P299" s="77"/>
    </row>
    <row r="300" spans="1:16" ht="12.75" x14ac:dyDescent="0.2">
      <c r="A300" s="132"/>
      <c r="B300" s="133"/>
      <c r="C300" s="89"/>
      <c r="D300" s="134"/>
      <c r="E300" s="77"/>
      <c r="F300" s="77"/>
      <c r="G300" s="77"/>
      <c r="H300" s="77"/>
      <c r="I300" s="77"/>
      <c r="J300" s="77"/>
      <c r="K300" s="77"/>
      <c r="L300" s="77"/>
      <c r="M300" s="77"/>
      <c r="N300" s="77"/>
      <c r="O300" s="77"/>
      <c r="P300" s="77"/>
    </row>
    <row r="301" spans="1:16" ht="12.75" x14ac:dyDescent="0.2">
      <c r="A301" s="132"/>
      <c r="B301" s="133"/>
      <c r="C301" s="89"/>
      <c r="D301" s="134"/>
      <c r="E301" s="77"/>
      <c r="F301" s="77"/>
      <c r="G301" s="77"/>
      <c r="H301" s="77"/>
      <c r="I301" s="77"/>
      <c r="J301" s="77"/>
      <c r="K301" s="77"/>
      <c r="L301" s="77"/>
      <c r="M301" s="77"/>
      <c r="N301" s="77"/>
      <c r="O301" s="77"/>
      <c r="P301" s="77"/>
    </row>
    <row r="302" spans="1:16" ht="11.25" customHeight="1" x14ac:dyDescent="0.2">
      <c r="A302" s="132"/>
      <c r="B302" s="133"/>
      <c r="C302" s="89"/>
      <c r="D302" s="134"/>
      <c r="E302" s="77"/>
      <c r="F302" s="77"/>
      <c r="G302" s="77"/>
      <c r="H302" s="77"/>
      <c r="I302" s="77"/>
      <c r="J302" s="77"/>
      <c r="K302" s="77"/>
      <c r="L302" s="77"/>
      <c r="M302" s="77"/>
      <c r="N302" s="77"/>
      <c r="O302" s="77"/>
      <c r="P302" s="77"/>
    </row>
    <row r="303" spans="1:16" ht="11.25" customHeight="1" x14ac:dyDescent="0.2">
      <c r="A303" s="132"/>
      <c r="B303" s="133"/>
      <c r="C303" s="89"/>
      <c r="D303" s="134"/>
      <c r="E303" s="77"/>
      <c r="F303" s="77"/>
      <c r="G303" s="77"/>
      <c r="H303" s="77"/>
      <c r="I303" s="77"/>
      <c r="J303" s="77"/>
      <c r="K303" s="77"/>
      <c r="L303" s="77"/>
      <c r="M303" s="77"/>
      <c r="N303" s="77"/>
      <c r="O303" s="77"/>
      <c r="P303" s="77"/>
    </row>
    <row r="304" spans="1:16" ht="11.25" customHeight="1" x14ac:dyDescent="0.2">
      <c r="A304" s="132"/>
      <c r="B304" s="133"/>
      <c r="C304" s="89"/>
      <c r="D304" s="134"/>
      <c r="E304" s="77"/>
      <c r="F304" s="77"/>
      <c r="G304" s="77"/>
      <c r="H304" s="77"/>
      <c r="I304" s="77"/>
      <c r="J304" s="77"/>
      <c r="K304" s="77"/>
      <c r="L304" s="77"/>
      <c r="M304" s="77"/>
      <c r="N304" s="77"/>
      <c r="O304" s="77"/>
      <c r="P304" s="77"/>
    </row>
    <row r="305" spans="1:16" ht="11.25" customHeight="1" x14ac:dyDescent="0.2">
      <c r="A305" s="132"/>
      <c r="B305" s="133"/>
      <c r="C305" s="89"/>
      <c r="D305" s="134"/>
      <c r="E305" s="77"/>
      <c r="F305" s="77"/>
      <c r="G305" s="77"/>
      <c r="H305" s="77"/>
      <c r="I305" s="77"/>
      <c r="J305" s="77"/>
      <c r="K305" s="77"/>
      <c r="L305" s="77"/>
      <c r="M305" s="77"/>
      <c r="N305" s="77"/>
      <c r="O305" s="77"/>
      <c r="P305" s="77"/>
    </row>
    <row r="306" spans="1:16" ht="11.25" customHeight="1" x14ac:dyDescent="0.2">
      <c r="A306" s="132"/>
      <c r="B306" s="133"/>
      <c r="C306" s="89"/>
      <c r="D306" s="134"/>
      <c r="E306" s="77"/>
      <c r="F306" s="77"/>
      <c r="G306" s="77"/>
      <c r="H306" s="77"/>
      <c r="I306" s="77"/>
      <c r="J306" s="77"/>
      <c r="K306" s="77"/>
      <c r="L306" s="77"/>
      <c r="M306" s="77"/>
      <c r="N306" s="77"/>
      <c r="O306" s="77"/>
      <c r="P306" s="77"/>
    </row>
    <row r="307" spans="1:16" ht="11.25" customHeight="1" x14ac:dyDescent="0.2">
      <c r="A307" s="132"/>
      <c r="B307" s="133"/>
      <c r="C307" s="89"/>
      <c r="D307" s="134"/>
      <c r="E307" s="77"/>
      <c r="F307" s="77"/>
      <c r="G307" s="77"/>
      <c r="H307" s="77"/>
      <c r="I307" s="77"/>
      <c r="J307" s="77"/>
      <c r="K307" s="77"/>
      <c r="L307" s="77"/>
      <c r="M307" s="77"/>
      <c r="N307" s="77"/>
      <c r="O307" s="77"/>
      <c r="P307" s="77"/>
    </row>
    <row r="308" spans="1:16" ht="11.25" customHeight="1" x14ac:dyDescent="0.2">
      <c r="A308" s="132"/>
      <c r="B308" s="133"/>
      <c r="C308" s="89"/>
      <c r="D308" s="134"/>
      <c r="E308" s="77"/>
      <c r="F308" s="77"/>
      <c r="G308" s="77"/>
      <c r="H308" s="77"/>
      <c r="I308" s="77"/>
      <c r="J308" s="77"/>
      <c r="K308" s="77"/>
      <c r="L308" s="77"/>
      <c r="M308" s="77"/>
      <c r="N308" s="77"/>
      <c r="O308" s="77"/>
      <c r="P308" s="77"/>
    </row>
    <row r="309" spans="1:16" ht="11.25" customHeight="1" x14ac:dyDescent="0.2">
      <c r="A309" s="132"/>
      <c r="B309" s="133"/>
      <c r="C309" s="89"/>
      <c r="D309" s="134"/>
      <c r="E309" s="77"/>
      <c r="F309" s="77"/>
      <c r="G309" s="77"/>
      <c r="H309" s="77"/>
      <c r="I309" s="77"/>
      <c r="J309" s="77"/>
      <c r="K309" s="77"/>
      <c r="L309" s="77"/>
      <c r="M309" s="77"/>
      <c r="N309" s="77"/>
      <c r="O309" s="77"/>
      <c r="P309" s="77"/>
    </row>
    <row r="310" spans="1:16" ht="11.25" customHeight="1" x14ac:dyDescent="0.2">
      <c r="A310" s="132"/>
      <c r="B310" s="133"/>
      <c r="C310" s="89"/>
      <c r="D310" s="134"/>
      <c r="E310" s="77"/>
      <c r="F310" s="77"/>
      <c r="G310" s="77"/>
      <c r="H310" s="77"/>
      <c r="I310" s="77"/>
      <c r="J310" s="77"/>
      <c r="K310" s="77"/>
      <c r="L310" s="77"/>
      <c r="M310" s="77"/>
      <c r="N310" s="77"/>
      <c r="O310" s="77"/>
      <c r="P310" s="77"/>
    </row>
    <row r="311" spans="1:16" ht="11.25" customHeight="1" x14ac:dyDescent="0.2">
      <c r="A311" s="132"/>
      <c r="B311" s="133"/>
      <c r="C311" s="89"/>
      <c r="D311" s="134"/>
      <c r="E311" s="77"/>
      <c r="F311" s="77"/>
      <c r="G311" s="77"/>
      <c r="H311" s="77"/>
      <c r="I311" s="77"/>
      <c r="J311" s="77"/>
      <c r="K311" s="77"/>
      <c r="L311" s="77"/>
      <c r="M311" s="77"/>
      <c r="N311" s="77"/>
      <c r="O311" s="77"/>
      <c r="P311" s="77"/>
    </row>
    <row r="312" spans="1:16" ht="11.25" customHeight="1" x14ac:dyDescent="0.2">
      <c r="A312" s="132"/>
      <c r="B312" s="133"/>
      <c r="C312" s="89"/>
      <c r="D312" s="134"/>
      <c r="E312" s="77"/>
      <c r="F312" s="77"/>
      <c r="G312" s="77"/>
      <c r="H312" s="77"/>
      <c r="I312" s="77"/>
      <c r="J312" s="77"/>
      <c r="K312" s="77"/>
      <c r="L312" s="77"/>
      <c r="M312" s="77"/>
      <c r="N312" s="77"/>
      <c r="O312" s="77"/>
      <c r="P312" s="77"/>
    </row>
    <row r="313" spans="1:16" ht="11.25" customHeight="1" x14ac:dyDescent="0.2">
      <c r="A313" s="132"/>
      <c r="B313" s="133"/>
      <c r="C313" s="89"/>
      <c r="D313" s="134"/>
      <c r="E313" s="77"/>
      <c r="F313" s="77"/>
      <c r="G313" s="77"/>
      <c r="H313" s="77"/>
      <c r="I313" s="77"/>
      <c r="J313" s="77"/>
      <c r="K313" s="77"/>
      <c r="L313" s="77"/>
      <c r="M313" s="77"/>
      <c r="N313" s="77"/>
      <c r="O313" s="77"/>
      <c r="P313" s="77"/>
    </row>
    <row r="314" spans="1:16" ht="11.25" customHeight="1" x14ac:dyDescent="0.2">
      <c r="A314" s="132"/>
      <c r="B314" s="133"/>
      <c r="C314" s="89"/>
      <c r="D314" s="134"/>
      <c r="E314" s="77"/>
      <c r="F314" s="77"/>
      <c r="G314" s="77"/>
      <c r="H314" s="77"/>
      <c r="I314" s="77"/>
      <c r="J314" s="77"/>
      <c r="K314" s="77"/>
      <c r="L314" s="77"/>
      <c r="M314" s="77"/>
      <c r="N314" s="77"/>
      <c r="O314" s="77"/>
      <c r="P314" s="77"/>
    </row>
    <row r="315" spans="1:16" ht="11.25" customHeight="1" x14ac:dyDescent="0.2">
      <c r="A315" s="132"/>
      <c r="B315" s="133"/>
      <c r="C315" s="89"/>
      <c r="D315" s="134"/>
      <c r="E315" s="77"/>
      <c r="F315" s="77"/>
      <c r="G315" s="77"/>
      <c r="H315" s="77"/>
      <c r="I315" s="77"/>
      <c r="J315" s="77"/>
      <c r="K315" s="77"/>
      <c r="L315" s="77"/>
      <c r="M315" s="77"/>
      <c r="N315" s="77"/>
      <c r="O315" s="77"/>
      <c r="P315" s="77"/>
    </row>
    <row r="316" spans="1:16" ht="11.25" customHeight="1" x14ac:dyDescent="0.2">
      <c r="A316" s="132"/>
      <c r="B316" s="133"/>
      <c r="C316" s="89"/>
      <c r="D316" s="134"/>
      <c r="E316" s="77"/>
      <c r="F316" s="77"/>
      <c r="G316" s="77"/>
      <c r="H316" s="77"/>
      <c r="I316" s="77"/>
      <c r="J316" s="77"/>
      <c r="K316" s="77"/>
      <c r="L316" s="77"/>
      <c r="M316" s="77"/>
      <c r="N316" s="77"/>
      <c r="O316" s="77"/>
      <c r="P316" s="77"/>
    </row>
    <row r="317" spans="1:16" ht="11.25" customHeight="1" x14ac:dyDescent="0.2">
      <c r="A317" s="132"/>
      <c r="B317" s="133"/>
      <c r="C317" s="89"/>
      <c r="D317" s="134"/>
      <c r="E317" s="77"/>
      <c r="F317" s="77"/>
      <c r="G317" s="77"/>
      <c r="H317" s="77"/>
      <c r="I317" s="77"/>
      <c r="J317" s="77"/>
      <c r="K317" s="77"/>
      <c r="L317" s="77"/>
      <c r="M317" s="77"/>
      <c r="N317" s="77"/>
      <c r="O317" s="77"/>
      <c r="P317" s="77"/>
    </row>
    <row r="318" spans="1:16" ht="11.25" customHeight="1" x14ac:dyDescent="0.2">
      <c r="A318" s="132"/>
      <c r="B318" s="133"/>
      <c r="C318" s="89"/>
      <c r="D318" s="134"/>
      <c r="E318" s="77"/>
      <c r="F318" s="77"/>
      <c r="G318" s="77"/>
      <c r="H318" s="77"/>
      <c r="I318" s="77"/>
      <c r="J318" s="77"/>
      <c r="K318" s="77"/>
      <c r="L318" s="77"/>
      <c r="M318" s="77"/>
      <c r="N318" s="77"/>
      <c r="O318" s="77"/>
      <c r="P318" s="77"/>
    </row>
    <row r="319" spans="1:16" ht="11.25" customHeight="1" x14ac:dyDescent="0.2">
      <c r="A319" s="132"/>
      <c r="B319" s="133"/>
      <c r="C319" s="89"/>
      <c r="D319" s="134"/>
      <c r="E319" s="77"/>
      <c r="F319" s="77"/>
      <c r="G319" s="77"/>
      <c r="H319" s="77"/>
      <c r="I319" s="77"/>
      <c r="J319" s="77"/>
      <c r="K319" s="77"/>
      <c r="L319" s="77"/>
      <c r="M319" s="77"/>
      <c r="N319" s="77"/>
      <c r="O319" s="77"/>
      <c r="P319" s="77"/>
    </row>
    <row r="320" spans="1:16" ht="11.25" customHeight="1" x14ac:dyDescent="0.2">
      <c r="A320" s="132"/>
      <c r="B320" s="133"/>
      <c r="C320" s="89"/>
      <c r="D320" s="134"/>
      <c r="E320" s="77"/>
      <c r="F320" s="77"/>
      <c r="G320" s="77"/>
      <c r="H320" s="77"/>
      <c r="I320" s="77"/>
      <c r="J320" s="77"/>
      <c r="K320" s="77"/>
      <c r="L320" s="77"/>
      <c r="M320" s="77"/>
      <c r="N320" s="77"/>
      <c r="O320" s="77"/>
      <c r="P320" s="77"/>
    </row>
    <row r="321" spans="1:16" ht="11.25" customHeight="1" x14ac:dyDescent="0.2">
      <c r="A321" s="132"/>
      <c r="B321" s="133"/>
      <c r="C321" s="89"/>
      <c r="D321" s="134"/>
      <c r="E321" s="77"/>
      <c r="F321" s="77"/>
      <c r="G321" s="77"/>
      <c r="H321" s="77"/>
      <c r="I321" s="77"/>
      <c r="J321" s="77"/>
      <c r="K321" s="77"/>
      <c r="L321" s="77"/>
      <c r="M321" s="77"/>
      <c r="N321" s="77"/>
      <c r="O321" s="77"/>
      <c r="P321" s="77"/>
    </row>
    <row r="322" spans="1:16" ht="11.25" customHeight="1" x14ac:dyDescent="0.2">
      <c r="A322" s="132"/>
      <c r="B322" s="133"/>
      <c r="C322" s="89"/>
      <c r="D322" s="134"/>
      <c r="E322" s="77"/>
      <c r="F322" s="77"/>
      <c r="G322" s="77"/>
      <c r="H322" s="77"/>
      <c r="I322" s="77"/>
      <c r="J322" s="77"/>
      <c r="K322" s="77"/>
      <c r="L322" s="77"/>
      <c r="M322" s="77"/>
      <c r="N322" s="77"/>
      <c r="O322" s="77"/>
      <c r="P322" s="77"/>
    </row>
    <row r="323" spans="1:16" ht="11.25" customHeight="1" x14ac:dyDescent="0.2">
      <c r="A323" s="132"/>
      <c r="B323" s="133"/>
      <c r="C323" s="89"/>
      <c r="D323" s="134"/>
      <c r="E323" s="77"/>
      <c r="F323" s="77"/>
      <c r="G323" s="77"/>
      <c r="H323" s="77"/>
      <c r="I323" s="77"/>
      <c r="J323" s="77"/>
      <c r="K323" s="77"/>
      <c r="L323" s="77"/>
      <c r="M323" s="77"/>
      <c r="N323" s="77"/>
      <c r="O323" s="77"/>
      <c r="P323" s="77"/>
    </row>
    <row r="324" spans="1:16" ht="11.25" customHeight="1" x14ac:dyDescent="0.2">
      <c r="A324" s="132"/>
      <c r="B324" s="133"/>
      <c r="C324" s="89"/>
      <c r="D324" s="134"/>
      <c r="E324" s="77"/>
      <c r="F324" s="77"/>
      <c r="G324" s="77"/>
      <c r="H324" s="77"/>
      <c r="I324" s="77"/>
      <c r="J324" s="77"/>
      <c r="K324" s="77"/>
      <c r="L324" s="77"/>
      <c r="M324" s="77"/>
      <c r="N324" s="77"/>
      <c r="O324" s="77"/>
      <c r="P324" s="77"/>
    </row>
    <row r="325" spans="1:16" ht="11.25" customHeight="1" x14ac:dyDescent="0.2">
      <c r="A325" s="132"/>
      <c r="B325" s="133"/>
      <c r="C325" s="89"/>
      <c r="D325" s="134"/>
      <c r="E325" s="77"/>
      <c r="F325" s="77"/>
      <c r="G325" s="77"/>
      <c r="H325" s="77"/>
      <c r="I325" s="77"/>
      <c r="J325" s="77"/>
      <c r="K325" s="77"/>
      <c r="L325" s="77"/>
      <c r="M325" s="77"/>
      <c r="N325" s="77"/>
      <c r="O325" s="77"/>
      <c r="P325" s="77"/>
    </row>
    <row r="326" spans="1:16" ht="11.25" customHeight="1" x14ac:dyDescent="0.2">
      <c r="A326" s="132"/>
      <c r="B326" s="133"/>
      <c r="C326" s="89"/>
      <c r="D326" s="134"/>
      <c r="E326" s="77"/>
      <c r="F326" s="77"/>
      <c r="G326" s="77"/>
      <c r="H326" s="77"/>
      <c r="I326" s="77"/>
      <c r="J326" s="77"/>
      <c r="K326" s="77"/>
      <c r="L326" s="77"/>
      <c r="M326" s="77"/>
      <c r="N326" s="77"/>
      <c r="O326" s="77"/>
      <c r="P326" s="77"/>
    </row>
    <row r="327" spans="1:16" ht="11.25" customHeight="1" x14ac:dyDescent="0.2">
      <c r="A327" s="132"/>
      <c r="B327" s="133"/>
      <c r="C327" s="89"/>
      <c r="D327" s="134"/>
      <c r="E327" s="77"/>
      <c r="F327" s="77"/>
      <c r="G327" s="77"/>
      <c r="H327" s="77"/>
      <c r="I327" s="77"/>
      <c r="J327" s="77"/>
      <c r="K327" s="77"/>
      <c r="L327" s="77"/>
      <c r="M327" s="77"/>
      <c r="N327" s="77"/>
      <c r="O327" s="77"/>
      <c r="P327" s="77"/>
    </row>
    <row r="328" spans="1:16" ht="11.25" customHeight="1" x14ac:dyDescent="0.2">
      <c r="A328" s="132"/>
      <c r="B328" s="133"/>
      <c r="C328" s="89"/>
      <c r="D328" s="134"/>
      <c r="E328" s="77"/>
      <c r="F328" s="77"/>
      <c r="G328" s="77"/>
      <c r="H328" s="77"/>
      <c r="I328" s="77"/>
      <c r="J328" s="77"/>
      <c r="K328" s="77"/>
      <c r="L328" s="77"/>
      <c r="M328" s="77"/>
      <c r="N328" s="77"/>
      <c r="O328" s="77"/>
      <c r="P328" s="77"/>
    </row>
    <row r="329" spans="1:16" ht="11.25" customHeight="1" x14ac:dyDescent="0.2">
      <c r="A329" s="132"/>
      <c r="B329" s="133"/>
      <c r="C329" s="89"/>
      <c r="D329" s="134"/>
      <c r="E329" s="77"/>
      <c r="F329" s="77"/>
      <c r="G329" s="77"/>
      <c r="H329" s="77"/>
      <c r="I329" s="77"/>
      <c r="J329" s="77"/>
      <c r="K329" s="77"/>
      <c r="L329" s="77"/>
      <c r="M329" s="77"/>
      <c r="N329" s="77"/>
      <c r="O329" s="77"/>
      <c r="P329" s="77"/>
    </row>
    <row r="330" spans="1:16" ht="11.25" customHeight="1" x14ac:dyDescent="0.2">
      <c r="A330" s="132"/>
      <c r="B330" s="133"/>
      <c r="C330" s="89"/>
      <c r="D330" s="134"/>
      <c r="E330" s="77"/>
      <c r="F330" s="77"/>
      <c r="G330" s="77"/>
      <c r="H330" s="77"/>
      <c r="I330" s="77"/>
      <c r="J330" s="77"/>
      <c r="K330" s="77"/>
      <c r="L330" s="77"/>
      <c r="M330" s="77"/>
      <c r="N330" s="77"/>
      <c r="O330" s="77"/>
      <c r="P330" s="77"/>
    </row>
    <row r="331" spans="1:16" ht="11.25" customHeight="1" x14ac:dyDescent="0.2">
      <c r="A331" s="132"/>
      <c r="B331" s="133"/>
      <c r="C331" s="89"/>
      <c r="D331" s="134"/>
      <c r="E331" s="77"/>
      <c r="F331" s="77"/>
      <c r="G331" s="77"/>
      <c r="H331" s="77"/>
      <c r="I331" s="77"/>
      <c r="J331" s="77"/>
      <c r="K331" s="77"/>
      <c r="L331" s="77"/>
      <c r="M331" s="77"/>
      <c r="N331" s="77"/>
      <c r="O331" s="77"/>
      <c r="P331" s="77"/>
    </row>
    <row r="332" spans="1:16" ht="11.25" customHeight="1" x14ac:dyDescent="0.2">
      <c r="A332" s="132"/>
      <c r="B332" s="133"/>
      <c r="C332" s="89"/>
      <c r="D332" s="134"/>
      <c r="E332" s="77"/>
      <c r="F332" s="77"/>
      <c r="G332" s="77"/>
      <c r="H332" s="77"/>
      <c r="I332" s="77"/>
      <c r="J332" s="77"/>
      <c r="K332" s="77"/>
      <c r="L332" s="77"/>
      <c r="M332" s="77"/>
      <c r="N332" s="77"/>
      <c r="O332" s="77"/>
      <c r="P332" s="77"/>
    </row>
    <row r="333" spans="1:16" ht="11.25" customHeight="1" x14ac:dyDescent="0.2">
      <c r="A333" s="132"/>
      <c r="B333" s="133"/>
      <c r="C333" s="89"/>
      <c r="D333" s="134"/>
      <c r="E333" s="77"/>
      <c r="F333" s="77"/>
      <c r="G333" s="77"/>
      <c r="H333" s="77"/>
      <c r="I333" s="77"/>
      <c r="J333" s="77"/>
      <c r="K333" s="77"/>
      <c r="L333" s="77"/>
      <c r="M333" s="77"/>
      <c r="N333" s="77"/>
      <c r="O333" s="77"/>
      <c r="P333" s="77"/>
    </row>
    <row r="334" spans="1:16" ht="11.25" customHeight="1" x14ac:dyDescent="0.2">
      <c r="A334" s="132"/>
      <c r="B334" s="133"/>
      <c r="C334" s="89"/>
      <c r="D334" s="134"/>
      <c r="E334" s="77"/>
      <c r="F334" s="77"/>
      <c r="G334" s="77"/>
      <c r="H334" s="77"/>
      <c r="I334" s="77"/>
      <c r="J334" s="77"/>
      <c r="K334" s="77"/>
      <c r="L334" s="77"/>
      <c r="M334" s="77"/>
      <c r="N334" s="77"/>
      <c r="O334" s="77"/>
      <c r="P334" s="77"/>
    </row>
    <row r="335" spans="1:16" ht="11.25" customHeight="1" x14ac:dyDescent="0.2">
      <c r="A335" s="132"/>
      <c r="B335" s="133"/>
      <c r="C335" s="89"/>
      <c r="D335" s="134"/>
      <c r="E335" s="77"/>
      <c r="F335" s="77"/>
      <c r="G335" s="77"/>
      <c r="H335" s="77"/>
      <c r="I335" s="77"/>
      <c r="J335" s="77"/>
      <c r="K335" s="77"/>
      <c r="L335" s="77"/>
      <c r="M335" s="77"/>
      <c r="N335" s="77"/>
      <c r="O335" s="77"/>
      <c r="P335" s="77"/>
    </row>
    <row r="336" spans="1:16" ht="11.25" customHeight="1" x14ac:dyDescent="0.2">
      <c r="A336" s="132"/>
      <c r="B336" s="133"/>
      <c r="C336" s="89"/>
      <c r="D336" s="134"/>
      <c r="E336" s="77"/>
      <c r="F336" s="77"/>
      <c r="G336" s="77"/>
      <c r="H336" s="77"/>
      <c r="I336" s="77"/>
      <c r="J336" s="77"/>
      <c r="K336" s="77"/>
      <c r="L336" s="77"/>
      <c r="M336" s="77"/>
      <c r="N336" s="77"/>
      <c r="O336" s="77"/>
      <c r="P336" s="77"/>
    </row>
    <row r="337" spans="1:16" ht="11.25" customHeight="1" x14ac:dyDescent="0.2">
      <c r="A337" s="132"/>
      <c r="B337" s="133"/>
      <c r="C337" s="89"/>
      <c r="D337" s="134"/>
      <c r="E337" s="77"/>
      <c r="F337" s="77"/>
      <c r="G337" s="77"/>
      <c r="H337" s="77"/>
      <c r="I337" s="77"/>
      <c r="J337" s="77"/>
      <c r="K337" s="77"/>
      <c r="L337" s="77"/>
      <c r="M337" s="77"/>
      <c r="N337" s="77"/>
      <c r="O337" s="77"/>
      <c r="P337" s="77"/>
    </row>
    <row r="338" spans="1:16" ht="11.25" customHeight="1" x14ac:dyDescent="0.2">
      <c r="A338" s="132"/>
      <c r="B338" s="133"/>
      <c r="C338" s="89"/>
      <c r="D338" s="134"/>
      <c r="E338" s="77"/>
      <c r="F338" s="77"/>
      <c r="G338" s="77"/>
      <c r="H338" s="77"/>
      <c r="I338" s="77"/>
      <c r="J338" s="77"/>
      <c r="K338" s="77"/>
      <c r="L338" s="77"/>
      <c r="M338" s="77"/>
      <c r="N338" s="77"/>
      <c r="O338" s="77"/>
      <c r="P338" s="77"/>
    </row>
    <row r="339" spans="1:16" ht="11.25" customHeight="1" x14ac:dyDescent="0.2">
      <c r="A339" s="132"/>
      <c r="B339" s="133"/>
      <c r="C339" s="89"/>
      <c r="D339" s="134"/>
      <c r="E339" s="77"/>
      <c r="F339" s="77"/>
      <c r="G339" s="77"/>
      <c r="H339" s="77"/>
      <c r="I339" s="77"/>
      <c r="J339" s="77"/>
      <c r="K339" s="77"/>
      <c r="L339" s="77"/>
      <c r="M339" s="77"/>
      <c r="N339" s="77"/>
      <c r="O339" s="77"/>
      <c r="P339" s="77"/>
    </row>
    <row r="340" spans="1:16" ht="11.25" customHeight="1" x14ac:dyDescent="0.2">
      <c r="A340" s="132"/>
      <c r="B340" s="133"/>
      <c r="C340" s="89"/>
      <c r="D340" s="134"/>
      <c r="E340" s="77"/>
      <c r="F340" s="77"/>
      <c r="G340" s="77"/>
      <c r="H340" s="77"/>
      <c r="I340" s="77"/>
      <c r="J340" s="77"/>
      <c r="K340" s="77"/>
      <c r="L340" s="77"/>
      <c r="M340" s="77"/>
      <c r="N340" s="77"/>
      <c r="O340" s="77"/>
      <c r="P340" s="77"/>
    </row>
    <row r="341" spans="1:16" ht="11.25" customHeight="1" x14ac:dyDescent="0.2">
      <c r="A341" s="132"/>
      <c r="B341" s="133"/>
      <c r="C341" s="89"/>
      <c r="D341" s="134"/>
      <c r="E341" s="77"/>
      <c r="F341" s="77"/>
      <c r="G341" s="77"/>
      <c r="H341" s="77"/>
      <c r="I341" s="77"/>
      <c r="J341" s="77"/>
      <c r="K341" s="77"/>
      <c r="L341" s="77"/>
      <c r="M341" s="77"/>
      <c r="N341" s="77"/>
      <c r="O341" s="77"/>
      <c r="P341" s="77"/>
    </row>
    <row r="342" spans="1:16" ht="11.25" customHeight="1" x14ac:dyDescent="0.2">
      <c r="A342" s="132"/>
      <c r="B342" s="133"/>
      <c r="C342" s="89"/>
      <c r="D342" s="134"/>
      <c r="E342" s="77"/>
      <c r="F342" s="77"/>
      <c r="G342" s="77"/>
      <c r="H342" s="77"/>
      <c r="I342" s="77"/>
      <c r="J342" s="77"/>
      <c r="K342" s="77"/>
      <c r="L342" s="77"/>
      <c r="M342" s="77"/>
      <c r="N342" s="77"/>
      <c r="O342" s="77"/>
      <c r="P342" s="77"/>
    </row>
    <row r="343" spans="1:16" ht="11.25" customHeight="1" x14ac:dyDescent="0.2">
      <c r="A343" s="132"/>
      <c r="B343" s="133"/>
      <c r="C343" s="89"/>
      <c r="D343" s="134"/>
      <c r="E343" s="77"/>
      <c r="F343" s="77"/>
      <c r="G343" s="77"/>
      <c r="H343" s="77"/>
      <c r="I343" s="77"/>
      <c r="J343" s="77"/>
      <c r="K343" s="77"/>
      <c r="L343" s="77"/>
      <c r="M343" s="77"/>
      <c r="N343" s="77"/>
      <c r="O343" s="77"/>
      <c r="P343" s="77"/>
    </row>
    <row r="344" spans="1:16" ht="11.25" customHeight="1" x14ac:dyDescent="0.2">
      <c r="A344" s="132"/>
      <c r="B344" s="133"/>
      <c r="C344" s="89"/>
      <c r="D344" s="134"/>
      <c r="E344" s="77"/>
      <c r="F344" s="77"/>
      <c r="G344" s="77"/>
      <c r="H344" s="77"/>
      <c r="I344" s="77"/>
      <c r="J344" s="77"/>
      <c r="K344" s="77"/>
      <c r="L344" s="77"/>
      <c r="M344" s="77"/>
      <c r="N344" s="77"/>
      <c r="O344" s="77"/>
      <c r="P344" s="77"/>
    </row>
    <row r="345" spans="1:16" ht="11.25" customHeight="1" x14ac:dyDescent="0.2">
      <c r="A345" s="132"/>
      <c r="B345" s="133"/>
      <c r="C345" s="89"/>
      <c r="D345" s="134"/>
      <c r="E345" s="77"/>
      <c r="F345" s="77"/>
      <c r="G345" s="77"/>
      <c r="H345" s="77"/>
      <c r="I345" s="77"/>
      <c r="J345" s="77"/>
      <c r="K345" s="77"/>
      <c r="L345" s="77"/>
      <c r="M345" s="77"/>
      <c r="N345" s="77"/>
      <c r="O345" s="77"/>
      <c r="P345" s="77"/>
    </row>
    <row r="346" spans="1:16" ht="11.25" customHeight="1" x14ac:dyDescent="0.2">
      <c r="A346" s="132"/>
      <c r="B346" s="133"/>
      <c r="C346" s="89"/>
      <c r="D346" s="134"/>
      <c r="E346" s="77"/>
      <c r="F346" s="77"/>
      <c r="G346" s="77"/>
      <c r="H346" s="77"/>
      <c r="I346" s="77"/>
      <c r="J346" s="77"/>
      <c r="K346" s="77"/>
      <c r="L346" s="77"/>
      <c r="M346" s="77"/>
      <c r="N346" s="77"/>
      <c r="O346" s="77"/>
      <c r="P346" s="77"/>
    </row>
    <row r="347" spans="1:16" ht="11.25" customHeight="1" x14ac:dyDescent="0.2">
      <c r="A347" s="132"/>
      <c r="B347" s="133"/>
      <c r="C347" s="89"/>
      <c r="D347" s="134"/>
      <c r="E347" s="77"/>
      <c r="F347" s="77"/>
      <c r="G347" s="77"/>
      <c r="H347" s="77"/>
      <c r="I347" s="77"/>
      <c r="J347" s="77"/>
      <c r="K347" s="77"/>
      <c r="L347" s="77"/>
      <c r="M347" s="77"/>
      <c r="N347" s="77"/>
      <c r="O347" s="77"/>
      <c r="P347" s="77"/>
    </row>
    <row r="348" spans="1:16" ht="11.25" customHeight="1" x14ac:dyDescent="0.2">
      <c r="A348" s="132"/>
      <c r="B348" s="133"/>
      <c r="C348" s="89"/>
      <c r="D348" s="134"/>
      <c r="E348" s="77"/>
      <c r="F348" s="77"/>
      <c r="G348" s="77"/>
      <c r="H348" s="77"/>
      <c r="I348" s="77"/>
      <c r="J348" s="77"/>
      <c r="K348" s="77"/>
      <c r="L348" s="77"/>
      <c r="M348" s="77"/>
      <c r="N348" s="77"/>
      <c r="O348" s="77"/>
      <c r="P348" s="77"/>
    </row>
    <row r="349" spans="1:16" ht="11.25" customHeight="1" x14ac:dyDescent="0.2">
      <c r="A349" s="132"/>
      <c r="B349" s="133"/>
      <c r="C349" s="89"/>
      <c r="D349" s="134"/>
      <c r="E349" s="77"/>
      <c r="F349" s="77"/>
      <c r="G349" s="77"/>
      <c r="H349" s="77"/>
      <c r="I349" s="77"/>
      <c r="J349" s="77"/>
      <c r="K349" s="77"/>
      <c r="L349" s="77"/>
      <c r="M349" s="77"/>
      <c r="N349" s="77"/>
      <c r="O349" s="77"/>
      <c r="P349" s="77"/>
    </row>
    <row r="350" spans="1:16" ht="11.25" customHeight="1" x14ac:dyDescent="0.2">
      <c r="A350" s="132"/>
      <c r="B350" s="133"/>
      <c r="C350" s="89"/>
      <c r="D350" s="134"/>
      <c r="E350" s="77"/>
      <c r="F350" s="77"/>
      <c r="G350" s="77"/>
      <c r="H350" s="77"/>
      <c r="I350" s="77"/>
      <c r="J350" s="77"/>
      <c r="K350" s="77"/>
      <c r="L350" s="77"/>
      <c r="M350" s="77"/>
      <c r="N350" s="77"/>
      <c r="O350" s="77"/>
      <c r="P350" s="77"/>
    </row>
    <row r="351" spans="1:16" ht="11.25" customHeight="1" x14ac:dyDescent="0.2">
      <c r="A351" s="132"/>
      <c r="B351" s="133"/>
      <c r="C351" s="89"/>
      <c r="D351" s="134"/>
      <c r="E351" s="77"/>
      <c r="F351" s="77"/>
      <c r="G351" s="77"/>
      <c r="H351" s="77"/>
      <c r="I351" s="77"/>
      <c r="J351" s="77"/>
      <c r="K351" s="77"/>
      <c r="L351" s="77"/>
      <c r="M351" s="77"/>
      <c r="N351" s="77"/>
      <c r="O351" s="77"/>
      <c r="P351" s="77"/>
    </row>
    <row r="352" spans="1:16" ht="11.25" customHeight="1" x14ac:dyDescent="0.2">
      <c r="A352" s="132"/>
      <c r="B352" s="133"/>
      <c r="C352" s="89"/>
      <c r="D352" s="134"/>
      <c r="E352" s="77"/>
      <c r="F352" s="77"/>
      <c r="G352" s="77"/>
      <c r="H352" s="77"/>
      <c r="I352" s="77"/>
      <c r="J352" s="77"/>
      <c r="K352" s="77"/>
      <c r="L352" s="77"/>
      <c r="M352" s="77"/>
      <c r="N352" s="77"/>
      <c r="O352" s="77"/>
      <c r="P352" s="77"/>
    </row>
    <row r="353" spans="1:16" ht="11.25" customHeight="1" x14ac:dyDescent="0.2">
      <c r="A353" s="132"/>
      <c r="B353" s="133"/>
      <c r="C353" s="89"/>
      <c r="D353" s="134"/>
      <c r="E353" s="77"/>
      <c r="F353" s="77"/>
      <c r="G353" s="77"/>
      <c r="H353" s="77"/>
      <c r="I353" s="77"/>
      <c r="J353" s="77"/>
      <c r="K353" s="77"/>
      <c r="L353" s="77"/>
      <c r="M353" s="77"/>
      <c r="N353" s="77"/>
      <c r="O353" s="77"/>
      <c r="P353" s="77"/>
    </row>
    <row r="354" spans="1:16" ht="11.25" customHeight="1" x14ac:dyDescent="0.2">
      <c r="A354" s="132"/>
      <c r="B354" s="133"/>
      <c r="C354" s="89"/>
      <c r="D354" s="134"/>
      <c r="E354" s="77"/>
      <c r="F354" s="77"/>
      <c r="G354" s="77"/>
      <c r="H354" s="77"/>
      <c r="I354" s="77"/>
      <c r="J354" s="77"/>
      <c r="K354" s="77"/>
      <c r="L354" s="77"/>
      <c r="M354" s="77"/>
      <c r="N354" s="77"/>
      <c r="O354" s="77"/>
      <c r="P354" s="77"/>
    </row>
    <row r="355" spans="1:16" ht="11.25" customHeight="1" x14ac:dyDescent="0.2">
      <c r="A355" s="132"/>
      <c r="B355" s="133"/>
      <c r="C355" s="89"/>
      <c r="D355" s="134"/>
      <c r="E355" s="77"/>
      <c r="F355" s="77"/>
      <c r="G355" s="77"/>
      <c r="H355" s="77"/>
      <c r="I355" s="77"/>
      <c r="J355" s="77"/>
      <c r="K355" s="77"/>
      <c r="L355" s="77"/>
      <c r="M355" s="77"/>
      <c r="N355" s="77"/>
      <c r="O355" s="77"/>
      <c r="P355" s="77"/>
    </row>
    <row r="356" spans="1:16" ht="11.25" customHeight="1" x14ac:dyDescent="0.2">
      <c r="A356" s="132"/>
      <c r="B356" s="133"/>
      <c r="C356" s="89"/>
      <c r="D356" s="134"/>
      <c r="E356" s="77"/>
      <c r="F356" s="77"/>
      <c r="G356" s="77"/>
      <c r="H356" s="77"/>
      <c r="I356" s="77"/>
      <c r="J356" s="77"/>
      <c r="K356" s="77"/>
      <c r="L356" s="77"/>
      <c r="M356" s="77"/>
      <c r="N356" s="77"/>
      <c r="O356" s="77"/>
      <c r="P356" s="77"/>
    </row>
    <row r="357" spans="1:16" ht="11.25" customHeight="1" x14ac:dyDescent="0.2">
      <c r="A357" s="132"/>
      <c r="B357" s="133"/>
      <c r="C357" s="89"/>
      <c r="D357" s="134"/>
      <c r="E357" s="77"/>
      <c r="F357" s="77"/>
      <c r="G357" s="77"/>
      <c r="H357" s="77"/>
      <c r="I357" s="77"/>
      <c r="J357" s="77"/>
      <c r="K357" s="77"/>
      <c r="L357" s="77"/>
      <c r="M357" s="77"/>
      <c r="N357" s="77"/>
      <c r="O357" s="77"/>
      <c r="P357" s="77"/>
    </row>
    <row r="358" spans="1:16" ht="11.25" customHeight="1" x14ac:dyDescent="0.2">
      <c r="A358" s="132"/>
      <c r="B358" s="133"/>
      <c r="C358" s="89"/>
      <c r="D358" s="134"/>
      <c r="E358" s="77"/>
      <c r="F358" s="77"/>
      <c r="G358" s="77"/>
      <c r="H358" s="77"/>
      <c r="I358" s="77"/>
      <c r="J358" s="77"/>
      <c r="K358" s="77"/>
      <c r="L358" s="77"/>
      <c r="M358" s="77"/>
      <c r="N358" s="77"/>
      <c r="O358" s="77"/>
      <c r="P358" s="77"/>
    </row>
    <row r="359" spans="1:16" ht="11.25" customHeight="1" x14ac:dyDescent="0.2">
      <c r="A359" s="132"/>
      <c r="B359" s="133"/>
      <c r="C359" s="89"/>
      <c r="D359" s="134"/>
      <c r="E359" s="77"/>
      <c r="F359" s="77"/>
      <c r="G359" s="77"/>
      <c r="H359" s="77"/>
      <c r="I359" s="77"/>
      <c r="J359" s="77"/>
      <c r="K359" s="77"/>
      <c r="L359" s="77"/>
      <c r="M359" s="77"/>
      <c r="N359" s="77"/>
      <c r="O359" s="77"/>
      <c r="P359" s="77"/>
    </row>
    <row r="360" spans="1:16" ht="11.25" customHeight="1" x14ac:dyDescent="0.2">
      <c r="A360" s="132"/>
      <c r="B360" s="133"/>
      <c r="C360" s="89"/>
      <c r="D360" s="134"/>
      <c r="E360" s="77"/>
      <c r="F360" s="77"/>
      <c r="G360" s="77"/>
      <c r="H360" s="77"/>
      <c r="I360" s="77"/>
      <c r="J360" s="77"/>
      <c r="K360" s="77"/>
      <c r="L360" s="77"/>
      <c r="M360" s="77"/>
      <c r="N360" s="77"/>
      <c r="O360" s="77"/>
      <c r="P360" s="77"/>
    </row>
    <row r="361" spans="1:16" ht="11.25" customHeight="1" x14ac:dyDescent="0.2">
      <c r="A361" s="132"/>
      <c r="B361" s="133"/>
      <c r="C361" s="89"/>
      <c r="D361" s="134"/>
      <c r="E361" s="77"/>
      <c r="F361" s="77"/>
      <c r="G361" s="77"/>
      <c r="H361" s="77"/>
      <c r="I361" s="77"/>
      <c r="J361" s="77"/>
      <c r="K361" s="77"/>
      <c r="L361" s="77"/>
      <c r="M361" s="77"/>
      <c r="N361" s="77"/>
      <c r="O361" s="77"/>
      <c r="P361" s="77"/>
    </row>
    <row r="362" spans="1:16" ht="11.25" customHeight="1" x14ac:dyDescent="0.2">
      <c r="A362" s="132"/>
      <c r="B362" s="133"/>
      <c r="C362" s="89"/>
      <c r="D362" s="134"/>
      <c r="E362" s="77"/>
      <c r="F362" s="77"/>
      <c r="G362" s="77"/>
      <c r="H362" s="77"/>
      <c r="I362" s="77"/>
      <c r="J362" s="77"/>
      <c r="K362" s="77"/>
      <c r="L362" s="77"/>
      <c r="M362" s="77"/>
      <c r="N362" s="77"/>
      <c r="O362" s="77"/>
      <c r="P362" s="77"/>
    </row>
    <row r="363" spans="1:16" ht="11.25" customHeight="1" x14ac:dyDescent="0.2">
      <c r="A363" s="132"/>
      <c r="B363" s="133"/>
      <c r="C363" s="89"/>
      <c r="D363" s="134"/>
      <c r="E363" s="77"/>
      <c r="F363" s="77"/>
      <c r="G363" s="77"/>
      <c r="H363" s="77"/>
      <c r="I363" s="77"/>
      <c r="J363" s="77"/>
      <c r="K363" s="77"/>
      <c r="L363" s="77"/>
      <c r="M363" s="77"/>
      <c r="N363" s="77"/>
      <c r="O363" s="77"/>
      <c r="P363" s="77"/>
    </row>
    <row r="364" spans="1:16" ht="11.25" customHeight="1" x14ac:dyDescent="0.2">
      <c r="A364" s="132"/>
      <c r="B364" s="133"/>
      <c r="C364" s="89"/>
      <c r="D364" s="134"/>
      <c r="E364" s="77"/>
      <c r="F364" s="77"/>
      <c r="G364" s="77"/>
      <c r="H364" s="77"/>
      <c r="I364" s="77"/>
      <c r="J364" s="77"/>
      <c r="K364" s="77"/>
      <c r="L364" s="77"/>
      <c r="M364" s="77"/>
      <c r="N364" s="77"/>
      <c r="O364" s="77"/>
      <c r="P364" s="77"/>
    </row>
    <row r="365" spans="1:16" ht="11.25" customHeight="1" x14ac:dyDescent="0.2">
      <c r="A365" s="132"/>
      <c r="B365" s="133"/>
      <c r="C365" s="89"/>
      <c r="D365" s="134"/>
      <c r="E365" s="77"/>
      <c r="F365" s="77"/>
      <c r="G365" s="77"/>
      <c r="H365" s="77"/>
      <c r="I365" s="77"/>
      <c r="J365" s="77"/>
      <c r="K365" s="77"/>
      <c r="L365" s="77"/>
      <c r="M365" s="77"/>
      <c r="N365" s="77"/>
      <c r="O365" s="77"/>
      <c r="P365" s="77"/>
    </row>
    <row r="366" spans="1:16" ht="11.25" customHeight="1" x14ac:dyDescent="0.2">
      <c r="A366" s="132"/>
      <c r="B366" s="133"/>
      <c r="C366" s="89"/>
      <c r="D366" s="134"/>
      <c r="E366" s="77"/>
      <c r="F366" s="77"/>
      <c r="G366" s="77"/>
      <c r="H366" s="77"/>
      <c r="I366" s="77"/>
      <c r="J366" s="77"/>
      <c r="K366" s="77"/>
      <c r="L366" s="77"/>
      <c r="M366" s="77"/>
      <c r="N366" s="77"/>
      <c r="O366" s="77"/>
      <c r="P366" s="77"/>
    </row>
    <row r="367" spans="1:16" ht="11.25" customHeight="1" x14ac:dyDescent="0.2">
      <c r="A367" s="132"/>
      <c r="B367" s="133"/>
      <c r="C367" s="89"/>
      <c r="D367" s="134"/>
      <c r="E367" s="77"/>
      <c r="F367" s="77"/>
      <c r="G367" s="77"/>
      <c r="H367" s="77"/>
      <c r="I367" s="77"/>
      <c r="J367" s="77"/>
      <c r="K367" s="77"/>
      <c r="L367" s="77"/>
      <c r="M367" s="77"/>
      <c r="N367" s="77"/>
      <c r="O367" s="77"/>
      <c r="P367" s="77"/>
    </row>
    <row r="368" spans="1:16" ht="11.25" customHeight="1" x14ac:dyDescent="0.2">
      <c r="A368" s="132"/>
      <c r="B368" s="133"/>
      <c r="C368" s="89"/>
      <c r="D368" s="134"/>
      <c r="E368" s="77"/>
      <c r="F368" s="77"/>
      <c r="G368" s="77"/>
      <c r="H368" s="77"/>
      <c r="I368" s="77"/>
      <c r="J368" s="77"/>
      <c r="K368" s="77"/>
      <c r="L368" s="77"/>
      <c r="M368" s="77"/>
      <c r="N368" s="77"/>
      <c r="O368" s="77"/>
      <c r="P368" s="77"/>
    </row>
    <row r="369" spans="1:16" ht="11.25" customHeight="1" x14ac:dyDescent="0.2">
      <c r="A369" s="132"/>
      <c r="B369" s="133"/>
      <c r="C369" s="89"/>
      <c r="D369" s="134"/>
      <c r="E369" s="77"/>
      <c r="F369" s="77"/>
      <c r="G369" s="77"/>
      <c r="H369" s="77"/>
      <c r="I369" s="77"/>
      <c r="J369" s="77"/>
      <c r="K369" s="77"/>
      <c r="L369" s="77"/>
      <c r="M369" s="77"/>
      <c r="N369" s="77"/>
      <c r="O369" s="77"/>
      <c r="P369" s="77"/>
    </row>
    <row r="370" spans="1:16" ht="11.25" customHeight="1" x14ac:dyDescent="0.2">
      <c r="A370" s="132"/>
      <c r="B370" s="133"/>
      <c r="C370" s="89"/>
      <c r="D370" s="134"/>
      <c r="E370" s="77"/>
      <c r="F370" s="77"/>
      <c r="G370" s="77"/>
      <c r="H370" s="77"/>
      <c r="I370" s="77"/>
      <c r="J370" s="77"/>
      <c r="K370" s="77"/>
      <c r="L370" s="77"/>
      <c r="M370" s="77"/>
      <c r="N370" s="77"/>
      <c r="O370" s="77"/>
      <c r="P370" s="77"/>
    </row>
    <row r="371" spans="1:16" ht="11.25" customHeight="1" x14ac:dyDescent="0.2">
      <c r="A371" s="132"/>
      <c r="B371" s="133"/>
      <c r="C371" s="89"/>
      <c r="D371" s="134"/>
      <c r="E371" s="77"/>
      <c r="F371" s="77"/>
      <c r="G371" s="77"/>
      <c r="H371" s="77"/>
      <c r="I371" s="77"/>
      <c r="J371" s="77"/>
      <c r="K371" s="77"/>
      <c r="L371" s="77"/>
      <c r="M371" s="77"/>
      <c r="N371" s="77"/>
      <c r="O371" s="77"/>
      <c r="P371" s="77"/>
    </row>
    <row r="372" spans="1:16" ht="11.25" customHeight="1" x14ac:dyDescent="0.2">
      <c r="A372" s="132"/>
      <c r="B372" s="133"/>
      <c r="C372" s="89"/>
      <c r="D372" s="134"/>
      <c r="E372" s="77"/>
      <c r="F372" s="77"/>
      <c r="G372" s="77"/>
      <c r="H372" s="77"/>
      <c r="I372" s="77"/>
      <c r="J372" s="77"/>
      <c r="K372" s="77"/>
      <c r="L372" s="77"/>
      <c r="M372" s="77"/>
      <c r="N372" s="77"/>
      <c r="O372" s="77"/>
      <c r="P372" s="77"/>
    </row>
    <row r="373" spans="1:16" ht="11.25" customHeight="1" x14ac:dyDescent="0.2">
      <c r="A373" s="132"/>
      <c r="B373" s="133"/>
      <c r="C373" s="89"/>
      <c r="D373" s="134"/>
      <c r="E373" s="77"/>
      <c r="F373" s="77"/>
      <c r="G373" s="77"/>
      <c r="H373" s="77"/>
      <c r="I373" s="77"/>
      <c r="J373" s="77"/>
      <c r="K373" s="77"/>
      <c r="L373" s="77"/>
      <c r="M373" s="77"/>
      <c r="N373" s="77"/>
      <c r="O373" s="77"/>
      <c r="P373" s="77"/>
    </row>
    <row r="374" spans="1:16" ht="11.25" customHeight="1" x14ac:dyDescent="0.2">
      <c r="A374" s="132"/>
      <c r="B374" s="133"/>
      <c r="C374" s="89"/>
      <c r="D374" s="134"/>
      <c r="E374" s="77"/>
      <c r="F374" s="77"/>
      <c r="G374" s="77"/>
      <c r="H374" s="77"/>
      <c r="I374" s="77"/>
      <c r="J374" s="77"/>
      <c r="K374" s="77"/>
      <c r="L374" s="77"/>
      <c r="M374" s="77"/>
      <c r="N374" s="77"/>
      <c r="O374" s="77"/>
      <c r="P374" s="77"/>
    </row>
    <row r="375" spans="1:16" ht="11.25" customHeight="1" x14ac:dyDescent="0.2">
      <c r="A375" s="132"/>
      <c r="B375" s="133"/>
      <c r="C375" s="89"/>
      <c r="D375" s="134"/>
      <c r="E375" s="77"/>
      <c r="F375" s="77"/>
      <c r="G375" s="77"/>
      <c r="H375" s="77"/>
      <c r="I375" s="77"/>
      <c r="J375" s="77"/>
      <c r="K375" s="77"/>
      <c r="L375" s="77"/>
      <c r="M375" s="77"/>
      <c r="N375" s="77"/>
      <c r="O375" s="77"/>
      <c r="P375" s="77"/>
    </row>
    <row r="376" spans="1:16" ht="11.25" customHeight="1" x14ac:dyDescent="0.2">
      <c r="A376" s="132"/>
      <c r="B376" s="133"/>
      <c r="C376" s="89"/>
      <c r="D376" s="134"/>
      <c r="E376" s="77"/>
      <c r="F376" s="77"/>
      <c r="G376" s="77"/>
      <c r="H376" s="77"/>
      <c r="I376" s="77"/>
      <c r="J376" s="77"/>
      <c r="K376" s="77"/>
      <c r="L376" s="77"/>
      <c r="M376" s="77"/>
      <c r="N376" s="77"/>
      <c r="O376" s="77"/>
      <c r="P376" s="77"/>
    </row>
    <row r="377" spans="1:16" ht="11.25" customHeight="1" x14ac:dyDescent="0.2">
      <c r="A377" s="132"/>
      <c r="B377" s="133"/>
      <c r="C377" s="89"/>
      <c r="D377" s="134"/>
      <c r="E377" s="77"/>
      <c r="F377" s="77"/>
      <c r="G377" s="77"/>
      <c r="H377" s="77"/>
      <c r="I377" s="77"/>
      <c r="J377" s="77"/>
      <c r="K377" s="77"/>
      <c r="L377" s="77"/>
      <c r="M377" s="77"/>
      <c r="N377" s="77"/>
      <c r="O377" s="77"/>
      <c r="P377" s="77"/>
    </row>
    <row r="378" spans="1:16" ht="11.25" customHeight="1" x14ac:dyDescent="0.2">
      <c r="A378" s="132"/>
      <c r="B378" s="133"/>
      <c r="C378" s="89"/>
      <c r="D378" s="134"/>
      <c r="E378" s="77"/>
      <c r="F378" s="77"/>
      <c r="G378" s="77"/>
      <c r="H378" s="77"/>
      <c r="I378" s="77"/>
      <c r="J378" s="77"/>
      <c r="K378" s="77"/>
      <c r="L378" s="77"/>
      <c r="M378" s="77"/>
      <c r="N378" s="77"/>
      <c r="O378" s="77"/>
      <c r="P378" s="77"/>
    </row>
    <row r="379" spans="1:16" ht="11.25" customHeight="1" x14ac:dyDescent="0.2">
      <c r="A379" s="132"/>
      <c r="B379" s="133"/>
      <c r="C379" s="89"/>
      <c r="D379" s="134"/>
      <c r="E379" s="77"/>
      <c r="F379" s="77"/>
      <c r="G379" s="77"/>
      <c r="H379" s="77"/>
      <c r="I379" s="77"/>
      <c r="J379" s="77"/>
      <c r="K379" s="77"/>
      <c r="L379" s="77"/>
      <c r="M379" s="77"/>
      <c r="N379" s="77"/>
      <c r="O379" s="77"/>
      <c r="P379" s="77"/>
    </row>
    <row r="380" spans="1:16" ht="11.25" customHeight="1" x14ac:dyDescent="0.2">
      <c r="A380" s="132"/>
      <c r="B380" s="133"/>
      <c r="C380" s="89"/>
      <c r="D380" s="134"/>
      <c r="E380" s="77"/>
      <c r="F380" s="77"/>
      <c r="G380" s="77"/>
      <c r="H380" s="77"/>
      <c r="I380" s="77"/>
      <c r="J380" s="77"/>
      <c r="K380" s="77"/>
      <c r="L380" s="77"/>
      <c r="M380" s="77"/>
      <c r="N380" s="77"/>
      <c r="O380" s="77"/>
      <c r="P380" s="77"/>
    </row>
    <row r="381" spans="1:16" ht="11.25" customHeight="1" x14ac:dyDescent="0.2">
      <c r="A381" s="132"/>
      <c r="B381" s="133"/>
      <c r="C381" s="89"/>
      <c r="D381" s="134"/>
      <c r="E381" s="77"/>
      <c r="F381" s="77"/>
      <c r="G381" s="77"/>
      <c r="H381" s="77"/>
      <c r="I381" s="77"/>
      <c r="J381" s="77"/>
      <c r="K381" s="77"/>
      <c r="L381" s="77"/>
      <c r="M381" s="77"/>
      <c r="N381" s="77"/>
      <c r="O381" s="77"/>
      <c r="P381" s="77"/>
    </row>
    <row r="382" spans="1:16" ht="11.25" customHeight="1" x14ac:dyDescent="0.2">
      <c r="A382" s="132"/>
      <c r="B382" s="133"/>
      <c r="C382" s="89"/>
      <c r="D382" s="134"/>
      <c r="E382" s="77"/>
      <c r="F382" s="77"/>
      <c r="G382" s="77"/>
      <c r="H382" s="77"/>
      <c r="I382" s="77"/>
      <c r="J382" s="77"/>
      <c r="K382" s="77"/>
      <c r="L382" s="77"/>
      <c r="M382" s="77"/>
      <c r="N382" s="77"/>
      <c r="O382" s="77"/>
      <c r="P382" s="77"/>
    </row>
    <row r="383" spans="1:16" ht="11.25" customHeight="1" x14ac:dyDescent="0.2">
      <c r="A383" s="132"/>
      <c r="B383" s="133"/>
      <c r="C383" s="89"/>
      <c r="D383" s="134"/>
      <c r="E383" s="77"/>
      <c r="F383" s="77"/>
      <c r="G383" s="77"/>
      <c r="H383" s="77"/>
      <c r="I383" s="77"/>
      <c r="J383" s="77"/>
      <c r="K383" s="77"/>
      <c r="L383" s="77"/>
      <c r="M383" s="77"/>
      <c r="N383" s="77"/>
      <c r="O383" s="77"/>
      <c r="P383" s="77"/>
    </row>
    <row r="384" spans="1:16" ht="11.25" customHeight="1" x14ac:dyDescent="0.2">
      <c r="A384" s="132"/>
      <c r="B384" s="133"/>
      <c r="C384" s="89"/>
      <c r="D384" s="134"/>
      <c r="E384" s="77"/>
      <c r="F384" s="77"/>
      <c r="G384" s="77"/>
      <c r="H384" s="77"/>
      <c r="I384" s="77"/>
      <c r="J384" s="77"/>
      <c r="K384" s="77"/>
      <c r="L384" s="77"/>
      <c r="M384" s="77"/>
      <c r="N384" s="77"/>
      <c r="O384" s="77"/>
      <c r="P384" s="77"/>
    </row>
    <row r="385" spans="1:16" ht="11.25" customHeight="1" x14ac:dyDescent="0.2">
      <c r="A385" s="132"/>
      <c r="B385" s="133"/>
      <c r="C385" s="89"/>
      <c r="D385" s="134"/>
      <c r="E385" s="77"/>
      <c r="F385" s="77"/>
      <c r="G385" s="77"/>
      <c r="H385" s="77"/>
      <c r="I385" s="77"/>
      <c r="J385" s="77"/>
      <c r="K385" s="77"/>
      <c r="L385" s="77"/>
      <c r="M385" s="77"/>
      <c r="N385" s="77"/>
      <c r="O385" s="77"/>
      <c r="P385" s="77"/>
    </row>
    <row r="386" spans="1:16" ht="11.25" customHeight="1" x14ac:dyDescent="0.2">
      <c r="A386" s="132"/>
      <c r="B386" s="133"/>
      <c r="C386" s="89"/>
      <c r="D386" s="134"/>
      <c r="E386" s="77"/>
      <c r="F386" s="77"/>
      <c r="G386" s="77"/>
      <c r="H386" s="77"/>
      <c r="I386" s="77"/>
      <c r="J386" s="77"/>
      <c r="K386" s="77"/>
      <c r="L386" s="77"/>
      <c r="M386" s="77"/>
      <c r="N386" s="77"/>
      <c r="O386" s="77"/>
      <c r="P386" s="77"/>
    </row>
    <row r="387" spans="1:16" ht="11.25" customHeight="1" x14ac:dyDescent="0.2">
      <c r="A387" s="132"/>
      <c r="B387" s="133"/>
      <c r="C387" s="89"/>
      <c r="D387" s="134"/>
      <c r="E387" s="77"/>
      <c r="F387" s="77"/>
      <c r="G387" s="77"/>
      <c r="H387" s="77"/>
      <c r="I387" s="77"/>
      <c r="J387" s="77"/>
      <c r="K387" s="77"/>
      <c r="L387" s="77"/>
      <c r="M387" s="77"/>
      <c r="N387" s="77"/>
      <c r="O387" s="77"/>
      <c r="P387" s="77"/>
    </row>
    <row r="388" spans="1:16" ht="11.25" customHeight="1" x14ac:dyDescent="0.2">
      <c r="A388" s="132"/>
      <c r="B388" s="133"/>
      <c r="C388" s="89"/>
      <c r="D388" s="134"/>
      <c r="E388" s="77"/>
      <c r="F388" s="77"/>
      <c r="G388" s="77"/>
      <c r="H388" s="77"/>
      <c r="I388" s="77"/>
      <c r="J388" s="77"/>
      <c r="K388" s="77"/>
      <c r="L388" s="77"/>
      <c r="M388" s="77"/>
      <c r="N388" s="77"/>
      <c r="O388" s="77"/>
      <c r="P388" s="77"/>
    </row>
    <row r="389" spans="1:16" ht="11.25" customHeight="1" x14ac:dyDescent="0.2">
      <c r="A389" s="132"/>
      <c r="B389" s="133"/>
      <c r="C389" s="89"/>
      <c r="D389" s="134"/>
      <c r="E389" s="77"/>
      <c r="F389" s="77"/>
      <c r="G389" s="77"/>
      <c r="H389" s="77"/>
      <c r="I389" s="77"/>
      <c r="J389" s="77"/>
      <c r="K389" s="77"/>
      <c r="L389" s="77"/>
      <c r="M389" s="77"/>
      <c r="N389" s="77"/>
      <c r="O389" s="77"/>
      <c r="P389" s="77"/>
    </row>
    <row r="390" spans="1:16" ht="11.25" customHeight="1" x14ac:dyDescent="0.2">
      <c r="A390" s="132"/>
      <c r="B390" s="133"/>
      <c r="C390" s="89"/>
      <c r="D390" s="134"/>
      <c r="E390" s="77"/>
      <c r="F390" s="77"/>
      <c r="G390" s="77"/>
      <c r="H390" s="77"/>
      <c r="I390" s="77"/>
      <c r="J390" s="77"/>
      <c r="K390" s="77"/>
      <c r="L390" s="77"/>
      <c r="M390" s="77"/>
      <c r="N390" s="77"/>
      <c r="O390" s="77"/>
      <c r="P390" s="77"/>
    </row>
    <row r="391" spans="1:16" ht="11.25" customHeight="1" x14ac:dyDescent="0.2">
      <c r="A391" s="132"/>
      <c r="B391" s="133"/>
      <c r="C391" s="89"/>
      <c r="D391" s="134"/>
      <c r="E391" s="77"/>
      <c r="F391" s="77"/>
      <c r="G391" s="77"/>
      <c r="H391" s="77"/>
      <c r="I391" s="77"/>
      <c r="J391" s="77"/>
      <c r="K391" s="77"/>
      <c r="L391" s="77"/>
      <c r="M391" s="77"/>
      <c r="N391" s="77"/>
      <c r="O391" s="77"/>
      <c r="P391" s="77"/>
    </row>
    <row r="392" spans="1:16" ht="11.25" customHeight="1" x14ac:dyDescent="0.2">
      <c r="A392" s="132"/>
      <c r="B392" s="133"/>
      <c r="C392" s="89"/>
      <c r="D392" s="134"/>
      <c r="E392" s="77"/>
      <c r="F392" s="77"/>
      <c r="G392" s="77"/>
      <c r="H392" s="77"/>
      <c r="I392" s="77"/>
      <c r="J392" s="77"/>
      <c r="K392" s="77"/>
      <c r="L392" s="77"/>
      <c r="M392" s="77"/>
      <c r="N392" s="77"/>
      <c r="O392" s="77"/>
      <c r="P392" s="77"/>
    </row>
    <row r="393" spans="1:16" ht="11.25" customHeight="1" x14ac:dyDescent="0.2">
      <c r="A393" s="132"/>
      <c r="B393" s="133"/>
      <c r="C393" s="89"/>
      <c r="D393" s="134"/>
      <c r="E393" s="77"/>
      <c r="F393" s="77"/>
      <c r="G393" s="77"/>
      <c r="H393" s="77"/>
      <c r="I393" s="77"/>
      <c r="J393" s="77"/>
      <c r="K393" s="77"/>
      <c r="L393" s="77"/>
      <c r="M393" s="77"/>
      <c r="N393" s="77"/>
      <c r="O393" s="77"/>
      <c r="P393" s="77"/>
    </row>
    <row r="394" spans="1:16" ht="11.25" customHeight="1" x14ac:dyDescent="0.2">
      <c r="A394" s="132"/>
      <c r="B394" s="133"/>
      <c r="C394" s="89"/>
      <c r="D394" s="134"/>
      <c r="E394" s="77"/>
      <c r="F394" s="77"/>
      <c r="G394" s="77"/>
      <c r="H394" s="77"/>
      <c r="I394" s="77"/>
      <c r="J394" s="77"/>
      <c r="K394" s="77"/>
      <c r="L394" s="77"/>
      <c r="M394" s="77"/>
      <c r="N394" s="77"/>
      <c r="O394" s="77"/>
      <c r="P394" s="77"/>
    </row>
    <row r="395" spans="1:16" ht="11.25" customHeight="1" x14ac:dyDescent="0.2">
      <c r="A395" s="132"/>
      <c r="B395" s="133"/>
      <c r="C395" s="89"/>
      <c r="D395" s="134"/>
      <c r="E395" s="77"/>
      <c r="F395" s="77"/>
      <c r="G395" s="77"/>
      <c r="H395" s="77"/>
      <c r="I395" s="77"/>
      <c r="J395" s="77"/>
      <c r="K395" s="77"/>
      <c r="L395" s="77"/>
      <c r="M395" s="77"/>
      <c r="N395" s="77"/>
      <c r="O395" s="77"/>
      <c r="P395" s="77"/>
    </row>
    <row r="396" spans="1:16" ht="11.25" customHeight="1" x14ac:dyDescent="0.2">
      <c r="A396" s="132"/>
      <c r="B396" s="133"/>
      <c r="C396" s="89"/>
      <c r="D396" s="134"/>
      <c r="E396" s="77"/>
      <c r="F396" s="77"/>
      <c r="G396" s="77"/>
      <c r="H396" s="77"/>
      <c r="I396" s="77"/>
      <c r="J396" s="77"/>
      <c r="K396" s="77"/>
      <c r="L396" s="77"/>
      <c r="M396" s="77"/>
      <c r="N396" s="77"/>
      <c r="O396" s="77"/>
      <c r="P396" s="77"/>
    </row>
    <row r="397" spans="1:16" ht="11.25" customHeight="1" x14ac:dyDescent="0.2">
      <c r="A397" s="132"/>
      <c r="B397" s="133"/>
      <c r="C397" s="89"/>
      <c r="D397" s="134"/>
      <c r="E397" s="77"/>
      <c r="F397" s="77"/>
      <c r="G397" s="77"/>
      <c r="H397" s="77"/>
      <c r="I397" s="77"/>
      <c r="J397" s="77"/>
      <c r="K397" s="77"/>
      <c r="L397" s="77"/>
      <c r="M397" s="77"/>
      <c r="N397" s="77"/>
      <c r="O397" s="77"/>
      <c r="P397" s="77"/>
    </row>
    <row r="398" spans="1:16" ht="11.25" customHeight="1" x14ac:dyDescent="0.2">
      <c r="A398" s="132"/>
      <c r="B398" s="133"/>
      <c r="C398" s="89"/>
      <c r="D398" s="134"/>
      <c r="E398" s="77"/>
      <c r="F398" s="77"/>
      <c r="G398" s="77"/>
      <c r="H398" s="77"/>
      <c r="I398" s="77"/>
      <c r="J398" s="77"/>
      <c r="K398" s="77"/>
      <c r="L398" s="77"/>
      <c r="M398" s="77"/>
      <c r="N398" s="77"/>
      <c r="O398" s="77"/>
      <c r="P398" s="77"/>
    </row>
    <row r="399" spans="1:16" ht="11.25" customHeight="1" x14ac:dyDescent="0.2">
      <c r="A399" s="132"/>
      <c r="B399" s="133"/>
      <c r="C399" s="89"/>
      <c r="D399" s="134"/>
      <c r="E399" s="77"/>
      <c r="F399" s="77"/>
      <c r="G399" s="77"/>
      <c r="H399" s="77"/>
      <c r="I399" s="77"/>
      <c r="J399" s="77"/>
      <c r="K399" s="77"/>
      <c r="L399" s="77"/>
      <c r="M399" s="77"/>
      <c r="N399" s="77"/>
      <c r="O399" s="77"/>
      <c r="P399" s="77"/>
    </row>
    <row r="400" spans="1:16" ht="11.25" customHeight="1" x14ac:dyDescent="0.2">
      <c r="A400" s="132"/>
      <c r="B400" s="133"/>
      <c r="C400" s="89"/>
      <c r="D400" s="134"/>
      <c r="E400" s="77"/>
      <c r="F400" s="77"/>
      <c r="G400" s="77"/>
      <c r="H400" s="77"/>
      <c r="I400" s="77"/>
      <c r="J400" s="77"/>
      <c r="K400" s="77"/>
      <c r="L400" s="77"/>
      <c r="M400" s="77"/>
      <c r="N400" s="77"/>
      <c r="O400" s="77"/>
      <c r="P400" s="77"/>
    </row>
    <row r="401" spans="1:16" ht="11.25" customHeight="1" x14ac:dyDescent="0.2">
      <c r="A401" s="132"/>
      <c r="B401" s="133"/>
      <c r="C401" s="89"/>
      <c r="D401" s="134"/>
      <c r="E401" s="77"/>
      <c r="F401" s="77"/>
      <c r="G401" s="77"/>
      <c r="H401" s="77"/>
      <c r="I401" s="77"/>
      <c r="J401" s="77"/>
      <c r="K401" s="77"/>
      <c r="L401" s="77"/>
      <c r="M401" s="77"/>
      <c r="N401" s="77"/>
      <c r="O401" s="77"/>
      <c r="P401" s="77"/>
    </row>
    <row r="402" spans="1:16" ht="11.25" customHeight="1" x14ac:dyDescent="0.2">
      <c r="A402" s="132"/>
      <c r="B402" s="133"/>
      <c r="C402" s="89"/>
      <c r="D402" s="134"/>
      <c r="E402" s="77"/>
      <c r="F402" s="77"/>
      <c r="G402" s="77"/>
      <c r="H402" s="77"/>
      <c r="I402" s="77"/>
      <c r="J402" s="77"/>
      <c r="K402" s="77"/>
      <c r="L402" s="77"/>
      <c r="M402" s="77"/>
      <c r="N402" s="77"/>
      <c r="O402" s="77"/>
      <c r="P402" s="77"/>
    </row>
    <row r="403" spans="1:16" ht="11.25" customHeight="1" x14ac:dyDescent="0.2">
      <c r="A403" s="132"/>
      <c r="B403" s="133"/>
      <c r="C403" s="89"/>
      <c r="D403" s="134"/>
      <c r="E403" s="77"/>
      <c r="F403" s="77"/>
      <c r="G403" s="77"/>
      <c r="H403" s="77"/>
      <c r="I403" s="77"/>
      <c r="J403" s="77"/>
      <c r="K403" s="77"/>
      <c r="L403" s="77"/>
      <c r="M403" s="77"/>
      <c r="N403" s="77"/>
      <c r="O403" s="77"/>
      <c r="P403" s="77"/>
    </row>
    <row r="404" spans="1:16" ht="11.25" customHeight="1" x14ac:dyDescent="0.2">
      <c r="A404" s="132"/>
      <c r="B404" s="133"/>
      <c r="C404" s="89"/>
      <c r="D404" s="134"/>
      <c r="E404" s="77"/>
      <c r="F404" s="77"/>
      <c r="G404" s="77"/>
      <c r="H404" s="77"/>
      <c r="I404" s="77"/>
      <c r="J404" s="77"/>
      <c r="K404" s="77"/>
      <c r="L404" s="77"/>
      <c r="M404" s="77"/>
      <c r="N404" s="77"/>
      <c r="O404" s="77"/>
      <c r="P404" s="77"/>
    </row>
    <row r="405" spans="1:16" ht="11.25" customHeight="1" x14ac:dyDescent="0.2">
      <c r="A405" s="132"/>
      <c r="B405" s="133"/>
      <c r="C405" s="89"/>
      <c r="D405" s="134"/>
      <c r="E405" s="77"/>
      <c r="F405" s="77"/>
      <c r="G405" s="77"/>
      <c r="H405" s="77"/>
      <c r="I405" s="77"/>
      <c r="J405" s="77"/>
      <c r="K405" s="77"/>
      <c r="L405" s="77"/>
      <c r="M405" s="77"/>
      <c r="N405" s="77"/>
      <c r="O405" s="77"/>
      <c r="P405" s="77"/>
    </row>
    <row r="406" spans="1:16" ht="11.25" customHeight="1" x14ac:dyDescent="0.2">
      <c r="A406" s="132"/>
      <c r="B406" s="133"/>
      <c r="C406" s="89"/>
      <c r="D406" s="134"/>
      <c r="E406" s="77"/>
      <c r="F406" s="77"/>
      <c r="G406" s="77"/>
      <c r="H406" s="77"/>
      <c r="I406" s="77"/>
      <c r="J406" s="77"/>
      <c r="K406" s="77"/>
      <c r="L406" s="77"/>
      <c r="M406" s="77"/>
      <c r="N406" s="77"/>
      <c r="O406" s="77"/>
      <c r="P406" s="77"/>
    </row>
    <row r="407" spans="1:16" ht="11.25" customHeight="1" x14ac:dyDescent="0.2">
      <c r="A407" s="132"/>
      <c r="B407" s="133"/>
      <c r="C407" s="89"/>
      <c r="D407" s="134"/>
      <c r="E407" s="77"/>
      <c r="F407" s="77"/>
      <c r="G407" s="77"/>
      <c r="H407" s="77"/>
      <c r="I407" s="77"/>
      <c r="J407" s="77"/>
      <c r="K407" s="77"/>
      <c r="L407" s="77"/>
      <c r="M407" s="77"/>
      <c r="N407" s="77"/>
      <c r="O407" s="77"/>
      <c r="P407" s="77"/>
    </row>
    <row r="408" spans="1:16" ht="11.25" customHeight="1" x14ac:dyDescent="0.2">
      <c r="A408" s="132"/>
      <c r="B408" s="133"/>
      <c r="C408" s="89"/>
      <c r="D408" s="134"/>
      <c r="E408" s="77"/>
      <c r="F408" s="77"/>
      <c r="G408" s="77"/>
      <c r="H408" s="77"/>
      <c r="I408" s="77"/>
      <c r="J408" s="77"/>
      <c r="K408" s="77"/>
      <c r="L408" s="77"/>
      <c r="M408" s="77"/>
      <c r="N408" s="77"/>
      <c r="O408" s="77"/>
      <c r="P408" s="77"/>
    </row>
    <row r="409" spans="1:16" ht="11.25" customHeight="1" x14ac:dyDescent="0.2">
      <c r="A409" s="132"/>
      <c r="B409" s="133"/>
      <c r="C409" s="89"/>
      <c r="D409" s="134"/>
      <c r="E409" s="77"/>
      <c r="F409" s="77"/>
      <c r="G409" s="77"/>
      <c r="H409" s="77"/>
      <c r="I409" s="77"/>
      <c r="J409" s="77"/>
      <c r="K409" s="77"/>
      <c r="L409" s="77"/>
      <c r="M409" s="77"/>
      <c r="N409" s="77"/>
      <c r="O409" s="77"/>
      <c r="P409" s="77"/>
    </row>
    <row r="410" spans="1:16" ht="11.25" customHeight="1" x14ac:dyDescent="0.2">
      <c r="A410" s="132"/>
      <c r="B410" s="133"/>
      <c r="C410" s="89"/>
      <c r="D410" s="134"/>
      <c r="E410" s="77"/>
      <c r="F410" s="77"/>
      <c r="G410" s="77"/>
      <c r="H410" s="77"/>
      <c r="I410" s="77"/>
      <c r="J410" s="77"/>
      <c r="K410" s="77"/>
      <c r="L410" s="77"/>
      <c r="M410" s="77"/>
      <c r="N410" s="77"/>
      <c r="O410" s="77"/>
      <c r="P410" s="77"/>
    </row>
    <row r="411" spans="1:16" ht="11.25" customHeight="1" x14ac:dyDescent="0.2">
      <c r="A411" s="132"/>
      <c r="B411" s="133"/>
      <c r="C411" s="89"/>
      <c r="D411" s="134"/>
      <c r="E411" s="77"/>
      <c r="F411" s="77"/>
      <c r="G411" s="77"/>
      <c r="H411" s="77"/>
      <c r="I411" s="77"/>
      <c r="J411" s="77"/>
      <c r="K411" s="77"/>
      <c r="L411" s="77"/>
      <c r="M411" s="77"/>
      <c r="N411" s="77"/>
      <c r="O411" s="77"/>
      <c r="P411" s="77"/>
    </row>
    <row r="412" spans="1:16" ht="11.25" customHeight="1" x14ac:dyDescent="0.2">
      <c r="A412" s="132"/>
      <c r="B412" s="133"/>
      <c r="C412" s="89"/>
      <c r="D412" s="134"/>
      <c r="E412" s="77"/>
      <c r="F412" s="77"/>
      <c r="G412" s="77"/>
      <c r="H412" s="77"/>
      <c r="I412" s="77"/>
      <c r="J412" s="77"/>
      <c r="K412" s="77"/>
      <c r="L412" s="77"/>
      <c r="M412" s="77"/>
      <c r="N412" s="77"/>
      <c r="O412" s="77"/>
      <c r="P412" s="77"/>
    </row>
    <row r="413" spans="1:16" ht="11.25" customHeight="1" x14ac:dyDescent="0.2">
      <c r="A413" s="132"/>
      <c r="B413" s="133"/>
      <c r="C413" s="89"/>
      <c r="D413" s="134"/>
      <c r="E413" s="77"/>
      <c r="F413" s="77"/>
      <c r="G413" s="77"/>
      <c r="H413" s="77"/>
      <c r="I413" s="77"/>
      <c r="J413" s="77"/>
      <c r="K413" s="77"/>
      <c r="L413" s="77"/>
      <c r="M413" s="77"/>
      <c r="N413" s="77"/>
      <c r="O413" s="77"/>
      <c r="P413" s="77"/>
    </row>
    <row r="414" spans="1:16" ht="11.25" customHeight="1" x14ac:dyDescent="0.2">
      <c r="A414" s="132"/>
      <c r="B414" s="133"/>
      <c r="C414" s="89"/>
      <c r="D414" s="134"/>
      <c r="E414" s="77"/>
      <c r="F414" s="77"/>
      <c r="G414" s="77"/>
      <c r="H414" s="77"/>
      <c r="I414" s="77"/>
      <c r="J414" s="77"/>
      <c r="K414" s="77"/>
      <c r="L414" s="77"/>
      <c r="M414" s="77"/>
      <c r="N414" s="77"/>
      <c r="O414" s="77"/>
      <c r="P414" s="77"/>
    </row>
    <row r="415" spans="1:16" ht="11.25" customHeight="1" x14ac:dyDescent="0.2">
      <c r="A415" s="132"/>
      <c r="B415" s="133"/>
      <c r="C415" s="89"/>
      <c r="D415" s="134"/>
      <c r="E415" s="77"/>
      <c r="F415" s="77"/>
      <c r="G415" s="77"/>
      <c r="H415" s="77"/>
      <c r="I415" s="77"/>
      <c r="J415" s="77"/>
      <c r="K415" s="77"/>
      <c r="L415" s="77"/>
      <c r="M415" s="77"/>
      <c r="N415" s="77"/>
      <c r="O415" s="77"/>
      <c r="P415" s="77"/>
    </row>
    <row r="416" spans="1:16" ht="11.25" customHeight="1" x14ac:dyDescent="0.2">
      <c r="A416" s="132"/>
      <c r="B416" s="133"/>
      <c r="C416" s="89"/>
      <c r="D416" s="134"/>
      <c r="E416" s="77"/>
      <c r="F416" s="77"/>
      <c r="G416" s="77"/>
      <c r="H416" s="77"/>
      <c r="I416" s="77"/>
      <c r="J416" s="77"/>
      <c r="K416" s="77"/>
      <c r="L416" s="77"/>
      <c r="M416" s="77"/>
      <c r="N416" s="77"/>
      <c r="O416" s="77"/>
      <c r="P416" s="77"/>
    </row>
    <row r="417" spans="1:16" ht="11.25" customHeight="1" x14ac:dyDescent="0.2">
      <c r="A417" s="132"/>
      <c r="B417" s="133"/>
      <c r="C417" s="89"/>
      <c r="D417" s="134"/>
      <c r="E417" s="77"/>
      <c r="F417" s="77"/>
      <c r="G417" s="77"/>
      <c r="H417" s="77"/>
      <c r="I417" s="77"/>
      <c r="J417" s="77"/>
      <c r="K417" s="77"/>
      <c r="L417" s="77"/>
      <c r="M417" s="77"/>
      <c r="N417" s="77"/>
      <c r="O417" s="77"/>
      <c r="P417" s="77"/>
    </row>
    <row r="418" spans="1:16" ht="11.25" customHeight="1" x14ac:dyDescent="0.2">
      <c r="A418" s="132"/>
      <c r="B418" s="133"/>
      <c r="C418" s="89"/>
      <c r="D418" s="134"/>
      <c r="E418" s="77"/>
      <c r="F418" s="77"/>
      <c r="G418" s="77"/>
      <c r="H418" s="77"/>
      <c r="I418" s="77"/>
      <c r="J418" s="77"/>
      <c r="K418" s="77"/>
      <c r="L418" s="77"/>
      <c r="M418" s="77"/>
      <c r="N418" s="77"/>
      <c r="O418" s="77"/>
      <c r="P418" s="77"/>
    </row>
    <row r="419" spans="1:16" ht="11.25" customHeight="1" x14ac:dyDescent="0.2">
      <c r="A419" s="132"/>
      <c r="B419" s="133"/>
      <c r="C419" s="89"/>
      <c r="D419" s="134"/>
      <c r="E419" s="77"/>
      <c r="F419" s="77"/>
      <c r="G419" s="77"/>
      <c r="H419" s="77"/>
      <c r="I419" s="77"/>
      <c r="J419" s="77"/>
      <c r="K419" s="77"/>
      <c r="L419" s="77"/>
      <c r="M419" s="77"/>
      <c r="N419" s="77"/>
      <c r="O419" s="77"/>
      <c r="P419" s="77"/>
    </row>
    <row r="420" spans="1:16" ht="11.25" customHeight="1" x14ac:dyDescent="0.2">
      <c r="A420" s="132"/>
      <c r="B420" s="133"/>
      <c r="C420" s="89"/>
      <c r="D420" s="134"/>
      <c r="E420" s="77"/>
      <c r="F420" s="77"/>
      <c r="G420" s="77"/>
      <c r="H420" s="77"/>
      <c r="I420" s="77"/>
      <c r="J420" s="77"/>
      <c r="K420" s="77"/>
      <c r="L420" s="77"/>
      <c r="M420" s="77"/>
      <c r="N420" s="77"/>
      <c r="O420" s="77"/>
      <c r="P420" s="77"/>
    </row>
    <row r="421" spans="1:16" ht="11.25" customHeight="1" x14ac:dyDescent="0.2">
      <c r="A421" s="132"/>
      <c r="B421" s="133"/>
      <c r="C421" s="89"/>
      <c r="D421" s="134"/>
      <c r="E421" s="77"/>
      <c r="F421" s="77"/>
      <c r="G421" s="77"/>
      <c r="H421" s="77"/>
      <c r="I421" s="77"/>
      <c r="J421" s="77"/>
      <c r="K421" s="77"/>
      <c r="L421" s="77"/>
      <c r="M421" s="77"/>
      <c r="N421" s="77"/>
      <c r="O421" s="77"/>
      <c r="P421" s="77"/>
    </row>
    <row r="422" spans="1:16" ht="11.25" customHeight="1" x14ac:dyDescent="0.2">
      <c r="A422" s="132"/>
      <c r="B422" s="133"/>
      <c r="C422" s="89"/>
      <c r="D422" s="134"/>
      <c r="E422" s="77"/>
      <c r="F422" s="77"/>
      <c r="G422" s="77"/>
      <c r="H422" s="77"/>
      <c r="I422" s="77"/>
      <c r="J422" s="77"/>
      <c r="K422" s="77"/>
      <c r="L422" s="77"/>
      <c r="M422" s="77"/>
      <c r="N422" s="77"/>
      <c r="O422" s="77"/>
      <c r="P422" s="77"/>
    </row>
    <row r="423" spans="1:16" ht="11.25" customHeight="1" x14ac:dyDescent="0.2">
      <c r="A423" s="132"/>
      <c r="B423" s="133"/>
      <c r="C423" s="89"/>
      <c r="D423" s="134"/>
      <c r="E423" s="77"/>
      <c r="F423" s="77"/>
      <c r="G423" s="77"/>
      <c r="H423" s="77"/>
      <c r="I423" s="77"/>
      <c r="J423" s="77"/>
      <c r="K423" s="77"/>
      <c r="L423" s="77"/>
      <c r="M423" s="77"/>
      <c r="N423" s="77"/>
      <c r="O423" s="77"/>
      <c r="P423" s="77"/>
    </row>
    <row r="424" spans="1:16" ht="11.25" customHeight="1" x14ac:dyDescent="0.2">
      <c r="A424" s="132"/>
      <c r="B424" s="133"/>
      <c r="C424" s="89"/>
      <c r="D424" s="134"/>
      <c r="E424" s="77"/>
      <c r="F424" s="77"/>
      <c r="G424" s="77"/>
      <c r="H424" s="77"/>
      <c r="I424" s="77"/>
      <c r="J424" s="77"/>
      <c r="K424" s="77"/>
      <c r="L424" s="77"/>
      <c r="M424" s="77"/>
      <c r="N424" s="77"/>
      <c r="O424" s="77"/>
      <c r="P424" s="77"/>
    </row>
    <row r="425" spans="1:16" ht="11.25" customHeight="1" x14ac:dyDescent="0.2">
      <c r="A425" s="132"/>
      <c r="B425" s="133"/>
      <c r="C425" s="89"/>
      <c r="D425" s="134"/>
      <c r="E425" s="77"/>
      <c r="F425" s="77"/>
      <c r="G425" s="77"/>
      <c r="H425" s="77"/>
      <c r="I425" s="77"/>
      <c r="J425" s="77"/>
      <c r="K425" s="77"/>
      <c r="L425" s="77"/>
      <c r="M425" s="77"/>
      <c r="N425" s="77"/>
      <c r="O425" s="77"/>
      <c r="P425" s="77"/>
    </row>
    <row r="426" spans="1:16" ht="11.25" customHeight="1" x14ac:dyDescent="0.2">
      <c r="A426" s="132"/>
      <c r="B426" s="133"/>
      <c r="C426" s="89"/>
      <c r="D426" s="134"/>
      <c r="E426" s="77"/>
      <c r="F426" s="77"/>
      <c r="G426" s="77"/>
      <c r="H426" s="77"/>
      <c r="I426" s="77"/>
      <c r="J426" s="77"/>
      <c r="K426" s="77"/>
      <c r="L426" s="77"/>
      <c r="M426" s="77"/>
      <c r="N426" s="77"/>
      <c r="O426" s="77"/>
      <c r="P426" s="77"/>
    </row>
    <row r="427" spans="1:16" ht="11.25" customHeight="1" x14ac:dyDescent="0.2">
      <c r="A427" s="132"/>
      <c r="B427" s="133"/>
      <c r="C427" s="89"/>
      <c r="D427" s="134"/>
      <c r="E427" s="77"/>
      <c r="F427" s="77"/>
      <c r="G427" s="77"/>
      <c r="H427" s="77"/>
      <c r="I427" s="77"/>
      <c r="J427" s="77"/>
      <c r="K427" s="77"/>
      <c r="L427" s="77"/>
      <c r="M427" s="77"/>
      <c r="N427" s="77"/>
      <c r="O427" s="77"/>
      <c r="P427" s="77"/>
    </row>
    <row r="428" spans="1:16" ht="11.25" customHeight="1" x14ac:dyDescent="0.2">
      <c r="A428" s="132"/>
      <c r="B428" s="133"/>
      <c r="C428" s="89"/>
      <c r="D428" s="134"/>
      <c r="E428" s="77"/>
      <c r="F428" s="77"/>
      <c r="G428" s="77"/>
      <c r="H428" s="77"/>
      <c r="I428" s="77"/>
      <c r="J428" s="77"/>
      <c r="K428" s="77"/>
      <c r="L428" s="77"/>
      <c r="M428" s="77"/>
      <c r="N428" s="77"/>
      <c r="O428" s="77"/>
      <c r="P428" s="77"/>
    </row>
    <row r="429" spans="1:16" ht="11.25" customHeight="1" x14ac:dyDescent="0.2">
      <c r="A429" s="132"/>
      <c r="B429" s="133"/>
      <c r="C429" s="89"/>
      <c r="D429" s="134"/>
      <c r="E429" s="77"/>
      <c r="F429" s="77"/>
      <c r="G429" s="77"/>
      <c r="H429" s="77"/>
      <c r="I429" s="77"/>
      <c r="J429" s="77"/>
      <c r="K429" s="77"/>
      <c r="L429" s="77"/>
      <c r="M429" s="77"/>
      <c r="N429" s="77"/>
      <c r="O429" s="77"/>
      <c r="P429" s="77"/>
    </row>
    <row r="430" spans="1:16" ht="11.25" customHeight="1" x14ac:dyDescent="0.2">
      <c r="A430" s="132"/>
      <c r="B430" s="133"/>
      <c r="C430" s="89"/>
      <c r="D430" s="134"/>
      <c r="E430" s="77"/>
      <c r="F430" s="77"/>
      <c r="G430" s="77"/>
      <c r="H430" s="77"/>
      <c r="I430" s="77"/>
      <c r="J430" s="77"/>
      <c r="K430" s="77"/>
      <c r="L430" s="77"/>
      <c r="M430" s="77"/>
      <c r="N430" s="77"/>
      <c r="O430" s="77"/>
      <c r="P430" s="77"/>
    </row>
    <row r="431" spans="1:16" ht="11.25" customHeight="1" x14ac:dyDescent="0.2">
      <c r="A431" s="132"/>
      <c r="B431" s="133"/>
      <c r="C431" s="89"/>
      <c r="D431" s="134"/>
      <c r="E431" s="77"/>
      <c r="F431" s="77"/>
      <c r="G431" s="77"/>
      <c r="H431" s="77"/>
      <c r="I431" s="77"/>
      <c r="J431" s="77"/>
      <c r="K431" s="77"/>
      <c r="L431" s="77"/>
      <c r="M431" s="77"/>
      <c r="N431" s="77"/>
      <c r="O431" s="77"/>
      <c r="P431" s="77"/>
    </row>
    <row r="432" spans="1:16" ht="11.25" customHeight="1" x14ac:dyDescent="0.2">
      <c r="A432" s="132"/>
      <c r="B432" s="133"/>
      <c r="C432" s="89"/>
      <c r="D432" s="134"/>
      <c r="E432" s="77"/>
      <c r="F432" s="77"/>
      <c r="G432" s="77"/>
      <c r="H432" s="77"/>
      <c r="I432" s="77"/>
      <c r="J432" s="77"/>
      <c r="K432" s="77"/>
      <c r="L432" s="77"/>
      <c r="M432" s="77"/>
      <c r="N432" s="77"/>
      <c r="O432" s="77"/>
      <c r="P432" s="77"/>
    </row>
    <row r="433" spans="1:16" ht="11.25" customHeight="1" x14ac:dyDescent="0.2">
      <c r="A433" s="132"/>
      <c r="B433" s="133"/>
      <c r="C433" s="89"/>
      <c r="D433" s="134"/>
      <c r="E433" s="77"/>
      <c r="F433" s="77"/>
      <c r="G433" s="77"/>
      <c r="H433" s="77"/>
      <c r="I433" s="77"/>
      <c r="J433" s="77"/>
      <c r="K433" s="77"/>
      <c r="L433" s="77"/>
      <c r="M433" s="77"/>
      <c r="N433" s="77"/>
      <c r="O433" s="77"/>
      <c r="P433" s="77"/>
    </row>
    <row r="434" spans="1:16" ht="11.25" customHeight="1" x14ac:dyDescent="0.2">
      <c r="A434" s="132"/>
      <c r="B434" s="133"/>
      <c r="C434" s="89"/>
      <c r="D434" s="134"/>
      <c r="E434" s="77"/>
      <c r="F434" s="77"/>
      <c r="G434" s="77"/>
      <c r="H434" s="77"/>
      <c r="I434" s="77"/>
      <c r="J434" s="77"/>
      <c r="K434" s="77"/>
      <c r="L434" s="77"/>
      <c r="M434" s="77"/>
      <c r="N434" s="77"/>
      <c r="O434" s="77"/>
      <c r="P434" s="77"/>
    </row>
    <row r="435" spans="1:16" ht="11.25" customHeight="1" x14ac:dyDescent="0.2">
      <c r="A435" s="132"/>
      <c r="B435" s="133"/>
      <c r="C435" s="89"/>
      <c r="D435" s="134"/>
      <c r="E435" s="77"/>
      <c r="F435" s="77"/>
      <c r="G435" s="77"/>
      <c r="H435" s="77"/>
      <c r="I435" s="77"/>
      <c r="J435" s="77"/>
      <c r="K435" s="77"/>
      <c r="L435" s="77"/>
      <c r="M435" s="77"/>
      <c r="N435" s="77"/>
      <c r="O435" s="77"/>
      <c r="P435" s="77"/>
    </row>
    <row r="436" spans="1:16" ht="11.25" customHeight="1" x14ac:dyDescent="0.2">
      <c r="A436" s="132"/>
      <c r="B436" s="133"/>
      <c r="C436" s="89"/>
      <c r="D436" s="134"/>
      <c r="E436" s="77"/>
      <c r="F436" s="77"/>
      <c r="G436" s="77"/>
      <c r="H436" s="77"/>
      <c r="I436" s="77"/>
      <c r="J436" s="77"/>
      <c r="K436" s="77"/>
      <c r="L436" s="77"/>
      <c r="M436" s="77"/>
      <c r="N436" s="77"/>
      <c r="O436" s="77"/>
      <c r="P436" s="77"/>
    </row>
    <row r="437" spans="1:16" ht="11.25" customHeight="1" x14ac:dyDescent="0.2">
      <c r="A437" s="132"/>
      <c r="B437" s="133"/>
      <c r="C437" s="89"/>
      <c r="D437" s="134"/>
      <c r="E437" s="77"/>
      <c r="F437" s="77"/>
      <c r="G437" s="77"/>
      <c r="H437" s="77"/>
      <c r="I437" s="77"/>
      <c r="J437" s="77"/>
      <c r="K437" s="77"/>
      <c r="L437" s="77"/>
      <c r="M437" s="77"/>
      <c r="N437" s="77"/>
      <c r="O437" s="77"/>
      <c r="P437" s="77"/>
    </row>
    <row r="438" spans="1:16" ht="11.25" customHeight="1" x14ac:dyDescent="0.2">
      <c r="A438" s="132"/>
      <c r="B438" s="133"/>
      <c r="C438" s="89"/>
      <c r="D438" s="134"/>
      <c r="E438" s="77"/>
      <c r="F438" s="77"/>
      <c r="G438" s="77"/>
      <c r="H438" s="77"/>
      <c r="I438" s="77"/>
      <c r="J438" s="77"/>
      <c r="K438" s="77"/>
      <c r="L438" s="77"/>
      <c r="M438" s="77"/>
      <c r="N438" s="77"/>
      <c r="O438" s="77"/>
      <c r="P438" s="77"/>
    </row>
    <row r="439" spans="1:16" ht="11.25" customHeight="1" x14ac:dyDescent="0.2">
      <c r="A439" s="132"/>
      <c r="B439" s="133"/>
      <c r="C439" s="89"/>
      <c r="D439" s="134"/>
      <c r="E439" s="77"/>
      <c r="F439" s="77"/>
      <c r="G439" s="77"/>
      <c r="H439" s="77"/>
      <c r="I439" s="77"/>
      <c r="J439" s="77"/>
      <c r="K439" s="77"/>
      <c r="L439" s="77"/>
      <c r="M439" s="77"/>
      <c r="N439" s="77"/>
      <c r="O439" s="77"/>
      <c r="P439" s="77"/>
    </row>
    <row r="440" spans="1:16" ht="11.25" customHeight="1" x14ac:dyDescent="0.2">
      <c r="A440" s="132"/>
      <c r="B440" s="133"/>
      <c r="C440" s="89"/>
      <c r="D440" s="134"/>
      <c r="E440" s="77"/>
      <c r="F440" s="77"/>
      <c r="G440" s="77"/>
      <c r="H440" s="77"/>
      <c r="I440" s="77"/>
      <c r="J440" s="77"/>
      <c r="K440" s="77"/>
      <c r="L440" s="77"/>
      <c r="M440" s="77"/>
      <c r="N440" s="77"/>
      <c r="O440" s="77"/>
      <c r="P440" s="77"/>
    </row>
    <row r="441" spans="1:16" ht="11.25" customHeight="1" x14ac:dyDescent="0.2">
      <c r="A441" s="132"/>
      <c r="B441" s="133"/>
      <c r="C441" s="89"/>
      <c r="D441" s="134"/>
      <c r="E441" s="77"/>
      <c r="F441" s="77"/>
      <c r="G441" s="77"/>
      <c r="H441" s="77"/>
      <c r="I441" s="77"/>
      <c r="J441" s="77"/>
      <c r="K441" s="77"/>
      <c r="L441" s="77"/>
      <c r="M441" s="77"/>
      <c r="N441" s="77"/>
      <c r="O441" s="77"/>
      <c r="P441" s="77"/>
    </row>
    <row r="442" spans="1:16" ht="11.25" customHeight="1" x14ac:dyDescent="0.2">
      <c r="A442" s="132"/>
      <c r="B442" s="133"/>
      <c r="C442" s="89"/>
      <c r="D442" s="134"/>
      <c r="E442" s="77"/>
      <c r="F442" s="77"/>
      <c r="G442" s="77"/>
      <c r="H442" s="77"/>
      <c r="I442" s="77"/>
      <c r="J442" s="77"/>
      <c r="K442" s="77"/>
      <c r="L442" s="77"/>
      <c r="M442" s="77"/>
      <c r="N442" s="77"/>
      <c r="O442" s="77"/>
      <c r="P442" s="77"/>
    </row>
    <row r="443" spans="1:16" ht="11.25" customHeight="1" x14ac:dyDescent="0.2">
      <c r="A443" s="132"/>
      <c r="B443" s="133"/>
      <c r="C443" s="89"/>
      <c r="D443" s="134"/>
      <c r="E443" s="77"/>
      <c r="F443" s="77"/>
      <c r="G443" s="77"/>
      <c r="H443" s="77"/>
      <c r="I443" s="77"/>
      <c r="J443" s="77"/>
      <c r="K443" s="77"/>
      <c r="L443" s="77"/>
      <c r="M443" s="77"/>
      <c r="N443" s="77"/>
      <c r="O443" s="77"/>
      <c r="P443" s="77"/>
    </row>
    <row r="444" spans="1:16" ht="11.25" customHeight="1" x14ac:dyDescent="0.2">
      <c r="A444" s="132"/>
      <c r="B444" s="133"/>
      <c r="C444" s="89"/>
      <c r="D444" s="134"/>
      <c r="E444" s="77"/>
      <c r="F444" s="77"/>
      <c r="G444" s="77"/>
      <c r="H444" s="77"/>
      <c r="I444" s="77"/>
      <c r="J444" s="77"/>
      <c r="K444" s="77"/>
      <c r="L444" s="77"/>
      <c r="M444" s="77"/>
      <c r="N444" s="77"/>
      <c r="O444" s="77"/>
      <c r="P444" s="77"/>
    </row>
    <row r="445" spans="1:16" ht="11.25" customHeight="1" x14ac:dyDescent="0.2">
      <c r="A445" s="132"/>
      <c r="B445" s="133"/>
      <c r="C445" s="89"/>
      <c r="D445" s="134"/>
      <c r="E445" s="77"/>
      <c r="F445" s="77"/>
      <c r="G445" s="77"/>
      <c r="H445" s="77"/>
      <c r="I445" s="77"/>
      <c r="J445" s="77"/>
      <c r="K445" s="77"/>
      <c r="L445" s="77"/>
      <c r="M445" s="77"/>
      <c r="N445" s="77"/>
      <c r="O445" s="77"/>
      <c r="P445" s="77"/>
    </row>
    <row r="446" spans="1:16" ht="11.25" customHeight="1" x14ac:dyDescent="0.2">
      <c r="A446" s="132"/>
      <c r="B446" s="133"/>
      <c r="C446" s="89"/>
      <c r="D446" s="134"/>
      <c r="E446" s="77"/>
      <c r="F446" s="77"/>
      <c r="G446" s="77"/>
      <c r="H446" s="77"/>
      <c r="I446" s="77"/>
      <c r="J446" s="77"/>
      <c r="K446" s="77"/>
      <c r="L446" s="77"/>
      <c r="M446" s="77"/>
      <c r="N446" s="77"/>
      <c r="O446" s="77"/>
      <c r="P446" s="77"/>
    </row>
    <row r="447" spans="1:16" ht="11.25" customHeight="1" x14ac:dyDescent="0.2">
      <c r="A447" s="132"/>
      <c r="B447" s="133"/>
      <c r="C447" s="89"/>
      <c r="D447" s="134"/>
      <c r="E447" s="77"/>
      <c r="F447" s="77"/>
      <c r="G447" s="77"/>
      <c r="H447" s="77"/>
      <c r="I447" s="77"/>
      <c r="J447" s="77"/>
      <c r="K447" s="77"/>
      <c r="L447" s="77"/>
      <c r="M447" s="77"/>
      <c r="N447" s="77"/>
      <c r="O447" s="77"/>
      <c r="P447" s="77"/>
    </row>
    <row r="448" spans="1:16" ht="11.25" customHeight="1" x14ac:dyDescent="0.2">
      <c r="A448" s="132"/>
      <c r="B448" s="133"/>
      <c r="C448" s="89"/>
      <c r="D448" s="134"/>
      <c r="E448" s="77"/>
      <c r="F448" s="77"/>
      <c r="G448" s="77"/>
      <c r="H448" s="77"/>
      <c r="I448" s="77"/>
      <c r="J448" s="77"/>
      <c r="K448" s="77"/>
      <c r="L448" s="77"/>
      <c r="M448" s="77"/>
      <c r="N448" s="77"/>
      <c r="O448" s="77"/>
      <c r="P448" s="77"/>
    </row>
    <row r="449" spans="1:16" ht="11.25" customHeight="1" x14ac:dyDescent="0.2">
      <c r="A449" s="132"/>
      <c r="B449" s="133"/>
      <c r="C449" s="89"/>
      <c r="D449" s="134"/>
      <c r="E449" s="77"/>
      <c r="F449" s="77"/>
      <c r="G449" s="77"/>
      <c r="H449" s="77"/>
      <c r="I449" s="77"/>
      <c r="J449" s="77"/>
      <c r="K449" s="77"/>
      <c r="L449" s="77"/>
      <c r="M449" s="77"/>
      <c r="N449" s="77"/>
      <c r="O449" s="77"/>
      <c r="P449" s="77"/>
    </row>
    <row r="450" spans="1:16" ht="11.25" customHeight="1" x14ac:dyDescent="0.2">
      <c r="A450" s="132"/>
      <c r="B450" s="133"/>
      <c r="C450" s="89"/>
      <c r="D450" s="134"/>
      <c r="E450" s="77"/>
      <c r="F450" s="77"/>
      <c r="G450" s="77"/>
      <c r="H450" s="77"/>
      <c r="I450" s="77"/>
      <c r="J450" s="77"/>
      <c r="K450" s="77"/>
      <c r="L450" s="77"/>
      <c r="M450" s="77"/>
      <c r="N450" s="77"/>
      <c r="O450" s="77"/>
      <c r="P450" s="77"/>
    </row>
    <row r="451" spans="1:16" ht="11.25" customHeight="1" x14ac:dyDescent="0.2">
      <c r="A451" s="132"/>
      <c r="B451" s="133"/>
      <c r="C451" s="89"/>
      <c r="D451" s="134"/>
      <c r="E451" s="77"/>
      <c r="F451" s="77"/>
      <c r="G451" s="77"/>
      <c r="H451" s="77"/>
      <c r="I451" s="77"/>
      <c r="J451" s="77"/>
      <c r="K451" s="77"/>
      <c r="L451" s="77"/>
      <c r="M451" s="77"/>
      <c r="N451" s="77"/>
      <c r="O451" s="77"/>
      <c r="P451" s="77"/>
    </row>
    <row r="452" spans="1:16" ht="11.25" customHeight="1" x14ac:dyDescent="0.2">
      <c r="A452" s="132"/>
      <c r="B452" s="133"/>
      <c r="C452" s="89"/>
      <c r="D452" s="134"/>
      <c r="E452" s="77"/>
      <c r="F452" s="77"/>
      <c r="G452" s="77"/>
      <c r="H452" s="77"/>
      <c r="I452" s="77"/>
      <c r="J452" s="77"/>
      <c r="K452" s="77"/>
      <c r="L452" s="77"/>
      <c r="M452" s="77"/>
      <c r="N452" s="77"/>
      <c r="O452" s="77"/>
      <c r="P452" s="77"/>
    </row>
    <row r="453" spans="1:16" ht="11.25" customHeight="1" x14ac:dyDescent="0.2">
      <c r="A453" s="132"/>
      <c r="B453" s="133"/>
      <c r="C453" s="89"/>
      <c r="D453" s="134"/>
      <c r="E453" s="77"/>
      <c r="F453" s="77"/>
      <c r="G453" s="77"/>
      <c r="H453" s="77"/>
      <c r="I453" s="77"/>
      <c r="J453" s="77"/>
      <c r="K453" s="77"/>
      <c r="L453" s="77"/>
      <c r="M453" s="77"/>
      <c r="N453" s="77"/>
      <c r="O453" s="77"/>
      <c r="P453" s="77"/>
    </row>
    <row r="454" spans="1:16" ht="11.25" customHeight="1" x14ac:dyDescent="0.2">
      <c r="A454" s="132"/>
      <c r="B454" s="133"/>
      <c r="C454" s="89"/>
      <c r="D454" s="134"/>
      <c r="E454" s="77"/>
      <c r="F454" s="77"/>
      <c r="G454" s="77"/>
      <c r="H454" s="77"/>
      <c r="I454" s="77"/>
      <c r="J454" s="77"/>
      <c r="K454" s="77"/>
      <c r="L454" s="77"/>
      <c r="M454" s="77"/>
      <c r="N454" s="77"/>
      <c r="O454" s="77"/>
      <c r="P454" s="77"/>
    </row>
    <row r="455" spans="1:16" ht="11.25" customHeight="1" x14ac:dyDescent="0.2">
      <c r="A455" s="132"/>
      <c r="B455" s="133"/>
      <c r="C455" s="89"/>
      <c r="D455" s="134"/>
      <c r="E455" s="77"/>
      <c r="F455" s="77"/>
      <c r="G455" s="77"/>
      <c r="H455" s="77"/>
      <c r="I455" s="77"/>
      <c r="J455" s="77"/>
      <c r="K455" s="77"/>
      <c r="L455" s="77"/>
      <c r="M455" s="77"/>
      <c r="N455" s="77"/>
      <c r="O455" s="77"/>
      <c r="P455" s="77"/>
    </row>
    <row r="456" spans="1:16" ht="11.25" customHeight="1" x14ac:dyDescent="0.2">
      <c r="A456" s="132"/>
      <c r="B456" s="133"/>
      <c r="C456" s="89"/>
      <c r="D456" s="134"/>
      <c r="E456" s="77"/>
      <c r="F456" s="77"/>
      <c r="G456" s="77"/>
      <c r="H456" s="77"/>
      <c r="I456" s="77"/>
      <c r="J456" s="77"/>
      <c r="K456" s="77"/>
      <c r="L456" s="77"/>
      <c r="M456" s="77"/>
      <c r="N456" s="77"/>
      <c r="O456" s="77"/>
      <c r="P456" s="77"/>
    </row>
    <row r="457" spans="1:16" ht="11.25" customHeight="1" x14ac:dyDescent="0.2">
      <c r="A457" s="132"/>
      <c r="B457" s="133"/>
      <c r="C457" s="89"/>
      <c r="D457" s="134"/>
      <c r="E457" s="77"/>
      <c r="F457" s="77"/>
      <c r="G457" s="77"/>
      <c r="H457" s="77"/>
      <c r="I457" s="77"/>
      <c r="J457" s="77"/>
      <c r="K457" s="77"/>
      <c r="L457" s="77"/>
      <c r="M457" s="77"/>
      <c r="N457" s="77"/>
      <c r="O457" s="77"/>
      <c r="P457" s="77"/>
    </row>
    <row r="458" spans="1:16" ht="11.25" customHeight="1" x14ac:dyDescent="0.2">
      <c r="A458" s="132"/>
      <c r="B458" s="133"/>
      <c r="C458" s="89"/>
      <c r="D458" s="134"/>
      <c r="E458" s="77"/>
      <c r="F458" s="77"/>
      <c r="G458" s="77"/>
      <c r="H458" s="77"/>
      <c r="I458" s="77"/>
      <c r="J458" s="77"/>
      <c r="K458" s="77"/>
      <c r="L458" s="77"/>
      <c r="M458" s="77"/>
      <c r="N458" s="77"/>
      <c r="O458" s="77"/>
      <c r="P458" s="77"/>
    </row>
    <row r="459" spans="1:16" ht="11.25" customHeight="1" x14ac:dyDescent="0.2">
      <c r="A459" s="132"/>
      <c r="B459" s="133"/>
      <c r="C459" s="89"/>
      <c r="D459" s="134"/>
      <c r="E459" s="77"/>
      <c r="F459" s="77"/>
      <c r="G459" s="77"/>
      <c r="H459" s="77"/>
      <c r="I459" s="77"/>
      <c r="J459" s="77"/>
      <c r="K459" s="77"/>
      <c r="L459" s="77"/>
      <c r="M459" s="77"/>
      <c r="N459" s="77"/>
      <c r="O459" s="77"/>
      <c r="P459" s="77"/>
    </row>
    <row r="460" spans="1:16" ht="11.25" customHeight="1" x14ac:dyDescent="0.2">
      <c r="A460" s="132"/>
      <c r="B460" s="133"/>
      <c r="C460" s="89"/>
      <c r="D460" s="134"/>
      <c r="E460" s="77"/>
      <c r="F460" s="77"/>
      <c r="G460" s="77"/>
      <c r="H460" s="77"/>
      <c r="I460" s="77"/>
      <c r="J460" s="77"/>
      <c r="K460" s="77"/>
      <c r="L460" s="77"/>
      <c r="M460" s="77"/>
      <c r="N460" s="77"/>
      <c r="O460" s="77"/>
      <c r="P460" s="77"/>
    </row>
    <row r="461" spans="1:16" ht="11.25" customHeight="1" x14ac:dyDescent="0.2">
      <c r="A461" s="132"/>
      <c r="B461" s="133"/>
      <c r="C461" s="89"/>
      <c r="D461" s="134"/>
      <c r="E461" s="77"/>
      <c r="F461" s="77"/>
      <c r="G461" s="77"/>
      <c r="H461" s="77"/>
      <c r="I461" s="77"/>
      <c r="J461" s="77"/>
      <c r="K461" s="77"/>
      <c r="L461" s="77"/>
      <c r="M461" s="77"/>
      <c r="N461" s="77"/>
      <c r="O461" s="77"/>
      <c r="P461" s="77"/>
    </row>
    <row r="462" spans="1:16" ht="11.25" customHeight="1" x14ac:dyDescent="0.2">
      <c r="A462" s="132"/>
      <c r="B462" s="133"/>
      <c r="C462" s="89"/>
      <c r="D462" s="134"/>
      <c r="E462" s="77"/>
      <c r="F462" s="77"/>
      <c r="G462" s="77"/>
      <c r="H462" s="77"/>
      <c r="I462" s="77"/>
      <c r="J462" s="77"/>
      <c r="K462" s="77"/>
      <c r="L462" s="77"/>
      <c r="M462" s="77"/>
      <c r="N462" s="77"/>
      <c r="O462" s="77"/>
      <c r="P462" s="77"/>
    </row>
    <row r="463" spans="1:16" ht="11.25" customHeight="1" x14ac:dyDescent="0.2">
      <c r="A463" s="132"/>
      <c r="B463" s="133"/>
      <c r="C463" s="89"/>
      <c r="D463" s="134"/>
      <c r="E463" s="77"/>
      <c r="F463" s="77"/>
      <c r="G463" s="77"/>
      <c r="H463" s="77"/>
      <c r="I463" s="77"/>
      <c r="J463" s="77"/>
      <c r="K463" s="77"/>
      <c r="L463" s="77"/>
      <c r="M463" s="77"/>
      <c r="N463" s="77"/>
      <c r="O463" s="77"/>
      <c r="P463" s="77"/>
    </row>
    <row r="464" spans="1:16" ht="11.25" customHeight="1" x14ac:dyDescent="0.2">
      <c r="A464" s="132"/>
      <c r="B464" s="133"/>
      <c r="C464" s="89"/>
      <c r="D464" s="134"/>
      <c r="E464" s="77"/>
      <c r="F464" s="77"/>
      <c r="G464" s="77"/>
      <c r="H464" s="77"/>
      <c r="I464" s="77"/>
      <c r="J464" s="77"/>
      <c r="K464" s="77"/>
      <c r="L464" s="77"/>
      <c r="M464" s="77"/>
      <c r="N464" s="77"/>
      <c r="O464" s="77"/>
      <c r="P464" s="77"/>
    </row>
    <row r="465" spans="1:16" ht="11.25" customHeight="1" x14ac:dyDescent="0.2">
      <c r="A465" s="132"/>
      <c r="B465" s="133"/>
      <c r="C465" s="89"/>
      <c r="D465" s="134"/>
      <c r="E465" s="77"/>
      <c r="F465" s="77"/>
      <c r="G465" s="77"/>
      <c r="H465" s="77"/>
      <c r="I465" s="77"/>
      <c r="J465" s="77"/>
      <c r="K465" s="77"/>
      <c r="L465" s="77"/>
      <c r="M465" s="77"/>
      <c r="N465" s="77"/>
      <c r="O465" s="77"/>
      <c r="P465" s="77"/>
    </row>
    <row r="466" spans="1:16" ht="11.25" customHeight="1" x14ac:dyDescent="0.2">
      <c r="A466" s="132"/>
      <c r="B466" s="133"/>
      <c r="C466" s="89"/>
      <c r="D466" s="134"/>
      <c r="E466" s="77"/>
      <c r="F466" s="77"/>
      <c r="G466" s="77"/>
      <c r="H466" s="77"/>
      <c r="I466" s="77"/>
      <c r="J466" s="77"/>
      <c r="K466" s="77"/>
      <c r="L466" s="77"/>
      <c r="M466" s="77"/>
      <c r="N466" s="77"/>
      <c r="O466" s="77"/>
      <c r="P466" s="77"/>
    </row>
    <row r="467" spans="1:16" ht="11.25" customHeight="1" x14ac:dyDescent="0.2">
      <c r="A467" s="132"/>
      <c r="B467" s="133"/>
      <c r="C467" s="89"/>
      <c r="D467" s="134"/>
      <c r="E467" s="77"/>
      <c r="F467" s="77"/>
      <c r="G467" s="77"/>
      <c r="H467" s="77"/>
      <c r="I467" s="77"/>
      <c r="J467" s="77"/>
      <c r="K467" s="77"/>
      <c r="L467" s="77"/>
      <c r="M467" s="77"/>
      <c r="N467" s="77"/>
      <c r="O467" s="77"/>
      <c r="P467" s="77"/>
    </row>
    <row r="468" spans="1:16" ht="11.25" customHeight="1" x14ac:dyDescent="0.2">
      <c r="A468" s="132"/>
      <c r="B468" s="133"/>
      <c r="C468" s="89"/>
      <c r="D468" s="134"/>
      <c r="E468" s="77"/>
      <c r="F468" s="77"/>
      <c r="G468" s="77"/>
      <c r="H468" s="77"/>
      <c r="I468" s="77"/>
      <c r="J468" s="77"/>
      <c r="K468" s="77"/>
      <c r="L468" s="77"/>
      <c r="M468" s="77"/>
      <c r="N468" s="77"/>
      <c r="O468" s="77"/>
      <c r="P468" s="77"/>
    </row>
    <row r="469" spans="1:16" ht="11.25" customHeight="1" x14ac:dyDescent="0.2">
      <c r="A469" s="132"/>
      <c r="B469" s="133"/>
      <c r="C469" s="89"/>
      <c r="D469" s="134"/>
      <c r="E469" s="77"/>
      <c r="F469" s="77"/>
      <c r="G469" s="77"/>
      <c r="H469" s="77"/>
      <c r="I469" s="77"/>
      <c r="J469" s="77"/>
      <c r="K469" s="77"/>
      <c r="L469" s="77"/>
      <c r="M469" s="77"/>
      <c r="N469" s="77"/>
      <c r="O469" s="77"/>
      <c r="P469" s="77"/>
    </row>
    <row r="470" spans="1:16" ht="11.25" customHeight="1" x14ac:dyDescent="0.2">
      <c r="A470" s="132"/>
      <c r="B470" s="133"/>
      <c r="C470" s="89"/>
      <c r="D470" s="134"/>
      <c r="E470" s="77"/>
      <c r="F470" s="77"/>
      <c r="G470" s="77"/>
      <c r="H470" s="77"/>
      <c r="I470" s="77"/>
      <c r="J470" s="77"/>
      <c r="K470" s="77"/>
      <c r="L470" s="77"/>
      <c r="M470" s="77"/>
      <c r="N470" s="77"/>
      <c r="O470" s="77"/>
      <c r="P470" s="77"/>
    </row>
    <row r="471" spans="1:16" ht="11.25" customHeight="1" x14ac:dyDescent="0.2">
      <c r="A471" s="132"/>
      <c r="B471" s="133"/>
      <c r="C471" s="89"/>
      <c r="D471" s="134"/>
      <c r="E471" s="77"/>
      <c r="F471" s="77"/>
      <c r="G471" s="77"/>
      <c r="H471" s="77"/>
      <c r="I471" s="77"/>
      <c r="J471" s="77"/>
      <c r="K471" s="77"/>
      <c r="L471" s="77"/>
      <c r="M471" s="77"/>
      <c r="N471" s="77"/>
      <c r="O471" s="77"/>
      <c r="P471" s="77"/>
    </row>
    <row r="472" spans="1:16" ht="11.25" customHeight="1" x14ac:dyDescent="0.2">
      <c r="A472" s="132"/>
      <c r="B472" s="133"/>
      <c r="C472" s="89"/>
      <c r="D472" s="134"/>
      <c r="E472" s="77"/>
      <c r="F472" s="77"/>
      <c r="G472" s="77"/>
      <c r="H472" s="77"/>
      <c r="I472" s="77"/>
      <c r="J472" s="77"/>
      <c r="K472" s="77"/>
      <c r="L472" s="77"/>
      <c r="M472" s="77"/>
      <c r="N472" s="77"/>
      <c r="O472" s="77"/>
      <c r="P472" s="77"/>
    </row>
    <row r="473" spans="1:16" ht="11.25" customHeight="1" x14ac:dyDescent="0.2">
      <c r="A473" s="132"/>
      <c r="B473" s="133"/>
      <c r="C473" s="89"/>
      <c r="D473" s="134"/>
      <c r="E473" s="77"/>
      <c r="F473" s="77"/>
      <c r="G473" s="77"/>
      <c r="H473" s="77"/>
      <c r="I473" s="77"/>
      <c r="J473" s="77"/>
      <c r="K473" s="77"/>
      <c r="L473" s="77"/>
      <c r="M473" s="77"/>
      <c r="N473" s="77"/>
      <c r="O473" s="77"/>
      <c r="P473" s="77"/>
    </row>
    <row r="474" spans="1:16" ht="11.25" customHeight="1" x14ac:dyDescent="0.2">
      <c r="A474" s="132"/>
      <c r="B474" s="133"/>
      <c r="C474" s="89"/>
      <c r="D474" s="134"/>
      <c r="E474" s="77"/>
      <c r="F474" s="77"/>
      <c r="G474" s="77"/>
      <c r="H474" s="77"/>
      <c r="I474" s="77"/>
      <c r="J474" s="77"/>
      <c r="K474" s="77"/>
      <c r="L474" s="77"/>
      <c r="M474" s="77"/>
      <c r="N474" s="77"/>
      <c r="O474" s="77"/>
      <c r="P474" s="77"/>
    </row>
    <row r="475" spans="1:16" ht="11.25" customHeight="1" x14ac:dyDescent="0.2">
      <c r="A475" s="132"/>
      <c r="B475" s="133"/>
      <c r="C475" s="89"/>
      <c r="D475" s="134"/>
      <c r="E475" s="77"/>
      <c r="F475" s="77"/>
      <c r="G475" s="77"/>
      <c r="H475" s="77"/>
      <c r="I475" s="77"/>
      <c r="J475" s="77"/>
      <c r="K475" s="77"/>
      <c r="L475" s="77"/>
      <c r="M475" s="77"/>
      <c r="N475" s="77"/>
      <c r="O475" s="77"/>
      <c r="P475" s="77"/>
    </row>
    <row r="476" spans="1:16" ht="11.25" customHeight="1" x14ac:dyDescent="0.2">
      <c r="A476" s="132"/>
      <c r="B476" s="133"/>
      <c r="C476" s="89"/>
      <c r="D476" s="134"/>
      <c r="E476" s="77"/>
      <c r="F476" s="77"/>
      <c r="G476" s="77"/>
      <c r="H476" s="77"/>
      <c r="I476" s="77"/>
      <c r="J476" s="77"/>
      <c r="K476" s="77"/>
      <c r="L476" s="77"/>
      <c r="M476" s="77"/>
      <c r="N476" s="77"/>
      <c r="O476" s="77"/>
      <c r="P476" s="77"/>
    </row>
    <row r="477" spans="1:16" ht="11.25" customHeight="1" x14ac:dyDescent="0.2">
      <c r="A477" s="132"/>
      <c r="B477" s="133"/>
      <c r="C477" s="89"/>
      <c r="D477" s="134"/>
      <c r="E477" s="77"/>
      <c r="F477" s="77"/>
      <c r="G477" s="77"/>
      <c r="H477" s="77"/>
      <c r="I477" s="77"/>
      <c r="J477" s="77"/>
      <c r="K477" s="77"/>
      <c r="L477" s="77"/>
      <c r="M477" s="77"/>
      <c r="N477" s="77"/>
      <c r="O477" s="77"/>
      <c r="P477" s="77"/>
    </row>
    <row r="478" spans="1:16" ht="11.25" customHeight="1" x14ac:dyDescent="0.2">
      <c r="A478" s="132"/>
      <c r="B478" s="133"/>
      <c r="C478" s="89"/>
      <c r="D478" s="134"/>
      <c r="E478" s="77"/>
      <c r="F478" s="77"/>
      <c r="G478" s="77"/>
      <c r="H478" s="77"/>
      <c r="I478" s="77"/>
      <c r="J478" s="77"/>
      <c r="K478" s="77"/>
      <c r="L478" s="77"/>
      <c r="M478" s="77"/>
      <c r="N478" s="77"/>
      <c r="O478" s="77"/>
      <c r="P478" s="77"/>
    </row>
    <row r="479" spans="1:16" ht="11.25" customHeight="1" x14ac:dyDescent="0.2">
      <c r="A479" s="132"/>
      <c r="B479" s="133"/>
      <c r="C479" s="89"/>
      <c r="D479" s="134"/>
      <c r="E479" s="77"/>
      <c r="F479" s="77"/>
      <c r="G479" s="77"/>
      <c r="H479" s="77"/>
      <c r="I479" s="77"/>
      <c r="J479" s="77"/>
      <c r="K479" s="77"/>
      <c r="L479" s="77"/>
      <c r="M479" s="77"/>
      <c r="N479" s="77"/>
      <c r="O479" s="77"/>
      <c r="P479" s="77"/>
    </row>
    <row r="480" spans="1:16" ht="11.25" customHeight="1" x14ac:dyDescent="0.2">
      <c r="A480" s="132"/>
      <c r="B480" s="133"/>
      <c r="C480" s="89"/>
      <c r="D480" s="134"/>
      <c r="E480" s="77"/>
      <c r="F480" s="77"/>
      <c r="G480" s="77"/>
      <c r="H480" s="77"/>
      <c r="I480" s="77"/>
      <c r="J480" s="77"/>
      <c r="K480" s="77"/>
      <c r="L480" s="77"/>
      <c r="M480" s="77"/>
      <c r="N480" s="77"/>
      <c r="O480" s="77"/>
      <c r="P480" s="77"/>
    </row>
    <row r="481" spans="1:16" ht="11.25" customHeight="1" x14ac:dyDescent="0.2">
      <c r="A481" s="132"/>
      <c r="B481" s="133"/>
      <c r="C481" s="89"/>
      <c r="D481" s="134"/>
      <c r="E481" s="77"/>
      <c r="F481" s="77"/>
      <c r="G481" s="77"/>
      <c r="H481" s="77"/>
      <c r="I481" s="77"/>
      <c r="J481" s="77"/>
      <c r="K481" s="77"/>
      <c r="L481" s="77"/>
      <c r="M481" s="77"/>
      <c r="N481" s="77"/>
      <c r="O481" s="77"/>
      <c r="P481" s="77"/>
    </row>
    <row r="482" spans="1:16" ht="11.25" customHeight="1" x14ac:dyDescent="0.2">
      <c r="A482" s="132"/>
      <c r="B482" s="133"/>
      <c r="C482" s="89"/>
      <c r="D482" s="134"/>
      <c r="E482" s="77"/>
      <c r="F482" s="77"/>
      <c r="G482" s="77"/>
      <c r="H482" s="77"/>
      <c r="I482" s="77"/>
      <c r="J482" s="77"/>
      <c r="K482" s="77"/>
      <c r="L482" s="77"/>
      <c r="M482" s="77"/>
      <c r="N482" s="77"/>
      <c r="O482" s="77"/>
      <c r="P482" s="77"/>
    </row>
    <row r="483" spans="1:16" ht="11.25" customHeight="1" x14ac:dyDescent="0.2">
      <c r="A483" s="132"/>
      <c r="B483" s="133"/>
      <c r="C483" s="89"/>
      <c r="D483" s="134"/>
      <c r="E483" s="77"/>
      <c r="F483" s="77"/>
      <c r="G483" s="77"/>
      <c r="H483" s="77"/>
      <c r="I483" s="77"/>
      <c r="J483" s="77"/>
      <c r="K483" s="77"/>
      <c r="L483" s="77"/>
      <c r="M483" s="77"/>
      <c r="N483" s="77"/>
      <c r="O483" s="77"/>
      <c r="P483" s="77"/>
    </row>
    <row r="484" spans="1:16" ht="11.25" customHeight="1" x14ac:dyDescent="0.2">
      <c r="A484" s="132"/>
      <c r="B484" s="133"/>
      <c r="C484" s="89"/>
      <c r="D484" s="134"/>
      <c r="E484" s="77"/>
      <c r="F484" s="77"/>
      <c r="G484" s="77"/>
      <c r="H484" s="77"/>
      <c r="I484" s="77"/>
      <c r="J484" s="77"/>
      <c r="K484" s="77"/>
      <c r="L484" s="77"/>
      <c r="M484" s="77"/>
      <c r="N484" s="77"/>
      <c r="O484" s="77"/>
      <c r="P484" s="77"/>
    </row>
    <row r="485" spans="1:16" ht="11.25" customHeight="1" x14ac:dyDescent="0.2">
      <c r="A485" s="132"/>
      <c r="B485" s="133"/>
      <c r="C485" s="89"/>
      <c r="D485" s="134"/>
      <c r="E485" s="77"/>
      <c r="F485" s="77"/>
      <c r="G485" s="77"/>
      <c r="H485" s="77"/>
      <c r="I485" s="77"/>
      <c r="J485" s="77"/>
      <c r="K485" s="77"/>
      <c r="L485" s="77"/>
      <c r="M485" s="77"/>
      <c r="N485" s="77"/>
      <c r="O485" s="77"/>
      <c r="P485" s="77"/>
    </row>
    <row r="486" spans="1:16" ht="11.25" customHeight="1" x14ac:dyDescent="0.2">
      <c r="A486" s="132"/>
      <c r="B486" s="133"/>
      <c r="C486" s="89"/>
      <c r="D486" s="134"/>
      <c r="E486" s="77"/>
      <c r="F486" s="77"/>
      <c r="G486" s="77"/>
      <c r="H486" s="77"/>
      <c r="I486" s="77"/>
      <c r="J486" s="77"/>
      <c r="K486" s="77"/>
      <c r="L486" s="77"/>
      <c r="M486" s="77"/>
      <c r="N486" s="77"/>
      <c r="O486" s="77"/>
      <c r="P486" s="77"/>
    </row>
    <row r="487" spans="1:16" ht="11.25" customHeight="1" x14ac:dyDescent="0.2">
      <c r="A487" s="132"/>
      <c r="B487" s="133"/>
      <c r="C487" s="89"/>
      <c r="D487" s="134"/>
      <c r="E487" s="77"/>
      <c r="F487" s="77"/>
      <c r="G487" s="77"/>
      <c r="H487" s="77"/>
      <c r="I487" s="77"/>
      <c r="J487" s="77"/>
      <c r="K487" s="77"/>
      <c r="L487" s="77"/>
      <c r="M487" s="77"/>
      <c r="N487" s="77"/>
      <c r="O487" s="77"/>
      <c r="P487" s="77"/>
    </row>
    <row r="488" spans="1:16" ht="11.25" customHeight="1" x14ac:dyDescent="0.2">
      <c r="A488" s="132"/>
      <c r="B488" s="133"/>
      <c r="C488" s="89"/>
      <c r="D488" s="134"/>
      <c r="E488" s="77"/>
      <c r="F488" s="77"/>
      <c r="G488" s="77"/>
      <c r="H488" s="77"/>
      <c r="I488" s="77"/>
      <c r="J488" s="77"/>
      <c r="K488" s="77"/>
      <c r="L488" s="77"/>
      <c r="M488" s="77"/>
      <c r="N488" s="77"/>
      <c r="O488" s="77"/>
      <c r="P488" s="77"/>
    </row>
    <row r="489" spans="1:16" ht="11.25" customHeight="1" x14ac:dyDescent="0.2">
      <c r="A489" s="132"/>
      <c r="B489" s="133"/>
      <c r="C489" s="89"/>
      <c r="D489" s="134"/>
      <c r="E489" s="77"/>
      <c r="F489" s="77"/>
      <c r="G489" s="77"/>
      <c r="H489" s="77"/>
      <c r="I489" s="77"/>
      <c r="J489" s="77"/>
      <c r="K489" s="77"/>
      <c r="L489" s="77"/>
      <c r="M489" s="77"/>
      <c r="N489" s="77"/>
      <c r="O489" s="77"/>
      <c r="P489" s="77"/>
    </row>
    <row r="490" spans="1:16" ht="11.25" customHeight="1" x14ac:dyDescent="0.2">
      <c r="A490" s="132"/>
      <c r="B490" s="133"/>
      <c r="C490" s="89"/>
      <c r="D490" s="134"/>
      <c r="E490" s="77"/>
      <c r="F490" s="77"/>
      <c r="G490" s="77"/>
      <c r="H490" s="77"/>
      <c r="I490" s="77"/>
      <c r="J490" s="77"/>
      <c r="K490" s="77"/>
      <c r="L490" s="77"/>
      <c r="M490" s="77"/>
      <c r="N490" s="77"/>
      <c r="O490" s="77"/>
      <c r="P490" s="77"/>
    </row>
    <row r="491" spans="1:16" ht="11.25" customHeight="1" x14ac:dyDescent="0.2">
      <c r="A491" s="132"/>
      <c r="B491" s="133"/>
      <c r="C491" s="89"/>
      <c r="D491" s="134"/>
      <c r="E491" s="77"/>
      <c r="F491" s="77"/>
      <c r="G491" s="77"/>
      <c r="H491" s="77"/>
      <c r="I491" s="77"/>
      <c r="J491" s="77"/>
      <c r="K491" s="77"/>
      <c r="L491" s="77"/>
      <c r="M491" s="77"/>
      <c r="N491" s="77"/>
      <c r="O491" s="77"/>
      <c r="P491" s="77"/>
    </row>
    <row r="492" spans="1:16" ht="11.25" customHeight="1" x14ac:dyDescent="0.2">
      <c r="A492" s="132"/>
      <c r="B492" s="133"/>
      <c r="C492" s="89"/>
      <c r="D492" s="134"/>
      <c r="E492" s="77"/>
      <c r="F492" s="77"/>
      <c r="G492" s="77"/>
      <c r="H492" s="77"/>
      <c r="I492" s="77"/>
      <c r="J492" s="77"/>
      <c r="K492" s="77"/>
      <c r="L492" s="77"/>
      <c r="M492" s="77"/>
      <c r="N492" s="77"/>
      <c r="O492" s="77"/>
      <c r="P492" s="77"/>
    </row>
    <row r="493" spans="1:16" ht="11.25" customHeight="1" x14ac:dyDescent="0.2">
      <c r="A493" s="132"/>
      <c r="B493" s="133"/>
      <c r="C493" s="89"/>
      <c r="D493" s="134"/>
      <c r="E493" s="77"/>
      <c r="F493" s="77"/>
      <c r="G493" s="77"/>
      <c r="H493" s="77"/>
      <c r="I493" s="77"/>
      <c r="J493" s="77"/>
      <c r="K493" s="77"/>
      <c r="L493" s="77"/>
      <c r="M493" s="77"/>
      <c r="N493" s="77"/>
      <c r="O493" s="77"/>
      <c r="P493" s="77"/>
    </row>
    <row r="494" spans="1:16" ht="11.25" customHeight="1" x14ac:dyDescent="0.2">
      <c r="A494" s="132"/>
      <c r="B494" s="133"/>
      <c r="C494" s="89"/>
      <c r="D494" s="134"/>
      <c r="E494" s="77"/>
      <c r="F494" s="77"/>
      <c r="G494" s="77"/>
      <c r="H494" s="77"/>
      <c r="I494" s="77"/>
      <c r="J494" s="77"/>
      <c r="K494" s="77"/>
      <c r="L494" s="77"/>
      <c r="M494" s="77"/>
      <c r="N494" s="77"/>
      <c r="O494" s="77"/>
      <c r="P494" s="77"/>
    </row>
    <row r="495" spans="1:16" ht="11.25" customHeight="1" x14ac:dyDescent="0.2">
      <c r="A495" s="132"/>
      <c r="B495" s="133"/>
      <c r="C495" s="89"/>
      <c r="D495" s="134"/>
      <c r="E495" s="77"/>
      <c r="F495" s="77"/>
      <c r="G495" s="77"/>
      <c r="H495" s="77"/>
      <c r="I495" s="77"/>
      <c r="J495" s="77"/>
      <c r="K495" s="77"/>
      <c r="L495" s="77"/>
      <c r="M495" s="77"/>
      <c r="N495" s="77"/>
      <c r="O495" s="77"/>
      <c r="P495" s="77"/>
    </row>
    <row r="496" spans="1:16" ht="11.25" customHeight="1" x14ac:dyDescent="0.2">
      <c r="A496" s="132"/>
      <c r="B496" s="133"/>
      <c r="C496" s="89"/>
      <c r="D496" s="134"/>
      <c r="E496" s="77"/>
      <c r="F496" s="77"/>
      <c r="G496" s="77"/>
      <c r="H496" s="77"/>
      <c r="I496" s="77"/>
      <c r="J496" s="77"/>
      <c r="K496" s="77"/>
      <c r="L496" s="77"/>
      <c r="M496" s="77"/>
      <c r="N496" s="77"/>
      <c r="O496" s="77"/>
      <c r="P496" s="77"/>
    </row>
    <row r="497" spans="1:16" ht="11.25" customHeight="1" x14ac:dyDescent="0.2">
      <c r="A497" s="132"/>
      <c r="B497" s="133"/>
      <c r="C497" s="89"/>
      <c r="D497" s="134"/>
      <c r="E497" s="77"/>
      <c r="F497" s="77"/>
      <c r="G497" s="77"/>
      <c r="H497" s="77"/>
      <c r="I497" s="77"/>
      <c r="J497" s="77"/>
      <c r="K497" s="77"/>
      <c r="L497" s="77"/>
      <c r="M497" s="77"/>
      <c r="N497" s="77"/>
      <c r="O497" s="77"/>
      <c r="P497" s="77"/>
    </row>
    <row r="498" spans="1:16" ht="11.25" customHeight="1" x14ac:dyDescent="0.2">
      <c r="A498" s="132"/>
      <c r="B498" s="133"/>
      <c r="C498" s="89"/>
      <c r="D498" s="134"/>
      <c r="E498" s="77"/>
      <c r="F498" s="77"/>
      <c r="G498" s="77"/>
      <c r="H498" s="77"/>
      <c r="I498" s="77"/>
      <c r="J498" s="77"/>
      <c r="K498" s="77"/>
      <c r="L498" s="77"/>
      <c r="M498" s="77"/>
      <c r="N498" s="77"/>
      <c r="O498" s="77"/>
      <c r="P498" s="77"/>
    </row>
    <row r="499" spans="1:16" ht="11.25" customHeight="1" x14ac:dyDescent="0.2">
      <c r="A499" s="132"/>
      <c r="B499" s="133"/>
      <c r="C499" s="89"/>
      <c r="D499" s="134"/>
      <c r="E499" s="77"/>
      <c r="F499" s="77"/>
      <c r="G499" s="77"/>
      <c r="H499" s="77"/>
      <c r="I499" s="77"/>
      <c r="J499" s="77"/>
      <c r="K499" s="77"/>
      <c r="L499" s="77"/>
      <c r="M499" s="77"/>
      <c r="N499" s="77"/>
      <c r="O499" s="77"/>
      <c r="P499" s="77"/>
    </row>
    <row r="500" spans="1:16" ht="11.25" customHeight="1" x14ac:dyDescent="0.2">
      <c r="A500" s="132"/>
      <c r="B500" s="133"/>
      <c r="C500" s="89"/>
      <c r="D500" s="134"/>
      <c r="E500" s="77"/>
      <c r="F500" s="77"/>
      <c r="G500" s="77"/>
      <c r="H500" s="77"/>
      <c r="I500" s="77"/>
      <c r="J500" s="77"/>
      <c r="K500" s="77"/>
      <c r="L500" s="77"/>
      <c r="M500" s="77"/>
      <c r="N500" s="77"/>
      <c r="O500" s="77"/>
      <c r="P500" s="77"/>
    </row>
    <row r="501" spans="1:16" ht="11.25" customHeight="1" x14ac:dyDescent="0.2">
      <c r="A501" s="132"/>
      <c r="B501" s="133"/>
      <c r="C501" s="89"/>
      <c r="D501" s="134"/>
      <c r="E501" s="77"/>
      <c r="F501" s="77"/>
      <c r="G501" s="77"/>
      <c r="H501" s="77"/>
      <c r="I501" s="77"/>
      <c r="J501" s="77"/>
      <c r="K501" s="77"/>
      <c r="L501" s="77"/>
      <c r="M501" s="77"/>
      <c r="N501" s="77"/>
      <c r="O501" s="77"/>
      <c r="P501" s="77"/>
    </row>
    <row r="502" spans="1:16" ht="11.25" customHeight="1" x14ac:dyDescent="0.2">
      <c r="A502" s="132"/>
      <c r="B502" s="133"/>
      <c r="C502" s="89"/>
      <c r="D502" s="134"/>
      <c r="E502" s="77"/>
      <c r="F502" s="77"/>
      <c r="G502" s="77"/>
      <c r="H502" s="77"/>
      <c r="I502" s="77"/>
      <c r="J502" s="77"/>
      <c r="K502" s="77"/>
      <c r="L502" s="77"/>
      <c r="M502" s="77"/>
      <c r="N502" s="77"/>
      <c r="O502" s="77"/>
      <c r="P502" s="77"/>
    </row>
    <row r="503" spans="1:16" ht="11.25" customHeight="1" x14ac:dyDescent="0.2">
      <c r="A503" s="132"/>
      <c r="B503" s="133"/>
      <c r="C503" s="89"/>
      <c r="D503" s="134"/>
      <c r="E503" s="77"/>
      <c r="F503" s="77"/>
      <c r="G503" s="77"/>
      <c r="H503" s="77"/>
      <c r="I503" s="77"/>
      <c r="J503" s="77"/>
      <c r="K503" s="77"/>
      <c r="L503" s="77"/>
      <c r="M503" s="77"/>
      <c r="N503" s="77"/>
      <c r="O503" s="77"/>
      <c r="P503" s="77"/>
    </row>
    <row r="504" spans="1:16" ht="11.25" customHeight="1" x14ac:dyDescent="0.2">
      <c r="A504" s="132"/>
      <c r="B504" s="133"/>
      <c r="C504" s="89"/>
      <c r="D504" s="134"/>
      <c r="E504" s="77"/>
      <c r="F504" s="77"/>
      <c r="G504" s="77"/>
      <c r="H504" s="77"/>
      <c r="I504" s="77"/>
      <c r="J504" s="77"/>
      <c r="K504" s="77"/>
      <c r="L504" s="77"/>
      <c r="M504" s="77"/>
      <c r="N504" s="77"/>
      <c r="O504" s="77"/>
      <c r="P504" s="77"/>
    </row>
    <row r="505" spans="1:16" ht="11.25" customHeight="1" x14ac:dyDescent="0.2">
      <c r="A505" s="132"/>
      <c r="B505" s="133"/>
      <c r="C505" s="89"/>
      <c r="D505" s="134"/>
      <c r="E505" s="77"/>
      <c r="F505" s="77"/>
      <c r="G505" s="77"/>
      <c r="H505" s="77"/>
      <c r="I505" s="77"/>
      <c r="J505" s="77"/>
      <c r="K505" s="77"/>
      <c r="L505" s="77"/>
      <c r="M505" s="77"/>
      <c r="N505" s="77"/>
      <c r="O505" s="77"/>
      <c r="P505" s="77"/>
    </row>
    <row r="506" spans="1:16" ht="11.25" customHeight="1" x14ac:dyDescent="0.2">
      <c r="A506" s="132"/>
      <c r="B506" s="133"/>
      <c r="C506" s="89"/>
      <c r="D506" s="134"/>
      <c r="E506" s="77"/>
      <c r="F506" s="77"/>
      <c r="G506" s="77"/>
      <c r="H506" s="77"/>
      <c r="I506" s="77"/>
      <c r="J506" s="77"/>
      <c r="K506" s="77"/>
      <c r="L506" s="77"/>
      <c r="M506" s="77"/>
      <c r="N506" s="77"/>
      <c r="O506" s="77"/>
      <c r="P506" s="77"/>
    </row>
    <row r="507" spans="1:16" ht="11.25" customHeight="1" x14ac:dyDescent="0.2">
      <c r="A507" s="132"/>
      <c r="B507" s="133"/>
      <c r="C507" s="89"/>
      <c r="D507" s="134"/>
      <c r="E507" s="77"/>
      <c r="F507" s="77"/>
      <c r="G507" s="77"/>
      <c r="H507" s="77"/>
      <c r="I507" s="77"/>
      <c r="J507" s="77"/>
      <c r="K507" s="77"/>
      <c r="L507" s="77"/>
      <c r="M507" s="77"/>
      <c r="N507" s="77"/>
      <c r="O507" s="77"/>
      <c r="P507" s="77"/>
    </row>
    <row r="508" spans="1:16" ht="11.25" customHeight="1" x14ac:dyDescent="0.2">
      <c r="A508" s="132"/>
      <c r="B508" s="133"/>
      <c r="C508" s="89"/>
      <c r="D508" s="134"/>
      <c r="E508" s="77"/>
      <c r="F508" s="77"/>
      <c r="G508" s="77"/>
      <c r="H508" s="77"/>
      <c r="I508" s="77"/>
      <c r="J508" s="77"/>
      <c r="K508" s="77"/>
      <c r="L508" s="77"/>
      <c r="M508" s="77"/>
      <c r="N508" s="77"/>
      <c r="O508" s="77"/>
      <c r="P508" s="77"/>
    </row>
    <row r="509" spans="1:16" ht="11.25" customHeight="1" x14ac:dyDescent="0.2">
      <c r="A509" s="132"/>
      <c r="B509" s="133"/>
      <c r="C509" s="89"/>
      <c r="D509" s="134"/>
      <c r="E509" s="77"/>
      <c r="F509" s="77"/>
      <c r="G509" s="77"/>
      <c r="H509" s="77"/>
      <c r="I509" s="77"/>
      <c r="J509" s="77"/>
      <c r="K509" s="77"/>
      <c r="L509" s="77"/>
      <c r="M509" s="77"/>
      <c r="N509" s="77"/>
      <c r="O509" s="77"/>
      <c r="P509" s="77"/>
    </row>
    <row r="510" spans="1:16" ht="11.25" customHeight="1" x14ac:dyDescent="0.2">
      <c r="A510" s="132"/>
      <c r="B510" s="133"/>
      <c r="C510" s="89"/>
      <c r="D510" s="134"/>
      <c r="E510" s="77"/>
      <c r="F510" s="77"/>
      <c r="G510" s="77"/>
      <c r="H510" s="77"/>
      <c r="I510" s="77"/>
      <c r="J510" s="77"/>
      <c r="K510" s="77"/>
      <c r="L510" s="77"/>
      <c r="M510" s="77"/>
      <c r="N510" s="77"/>
      <c r="O510" s="77"/>
      <c r="P510" s="77"/>
    </row>
    <row r="511" spans="1:16" ht="11.25" customHeight="1" x14ac:dyDescent="0.2">
      <c r="A511" s="132"/>
      <c r="B511" s="133"/>
      <c r="C511" s="89"/>
      <c r="D511" s="134"/>
      <c r="E511" s="77"/>
      <c r="F511" s="77"/>
      <c r="G511" s="77"/>
      <c r="H511" s="77"/>
      <c r="I511" s="77"/>
      <c r="J511" s="77"/>
      <c r="K511" s="77"/>
      <c r="L511" s="77"/>
      <c r="M511" s="77"/>
      <c r="N511" s="77"/>
      <c r="O511" s="77"/>
      <c r="P511" s="77"/>
    </row>
    <row r="512" spans="1:16" ht="11.25" customHeight="1" x14ac:dyDescent="0.2">
      <c r="A512" s="132"/>
      <c r="B512" s="133"/>
      <c r="C512" s="89"/>
      <c r="D512" s="134"/>
      <c r="E512" s="77"/>
      <c r="F512" s="77"/>
      <c r="G512" s="77"/>
      <c r="H512" s="77"/>
      <c r="I512" s="77"/>
      <c r="J512" s="77"/>
      <c r="K512" s="77"/>
      <c r="L512" s="77"/>
      <c r="M512" s="77"/>
      <c r="N512" s="77"/>
      <c r="O512" s="77"/>
      <c r="P512" s="77"/>
    </row>
    <row r="513" spans="1:16" ht="11.25" customHeight="1" x14ac:dyDescent="0.2">
      <c r="A513" s="132"/>
      <c r="B513" s="133"/>
      <c r="C513" s="89"/>
      <c r="D513" s="134"/>
      <c r="E513" s="77"/>
      <c r="F513" s="77"/>
      <c r="G513" s="77"/>
      <c r="H513" s="77"/>
      <c r="I513" s="77"/>
      <c r="J513" s="77"/>
      <c r="K513" s="77"/>
      <c r="L513" s="77"/>
      <c r="M513" s="77"/>
      <c r="N513" s="77"/>
      <c r="O513" s="77"/>
      <c r="P513" s="77"/>
    </row>
    <row r="514" spans="1:16" ht="11.25" customHeight="1" x14ac:dyDescent="0.2">
      <c r="A514" s="132"/>
      <c r="B514" s="133"/>
      <c r="C514" s="89"/>
      <c r="D514" s="134"/>
      <c r="E514" s="77"/>
      <c r="F514" s="77"/>
      <c r="G514" s="77"/>
      <c r="H514" s="77"/>
      <c r="I514" s="77"/>
      <c r="J514" s="77"/>
      <c r="K514" s="77"/>
      <c r="L514" s="77"/>
      <c r="M514" s="77"/>
      <c r="N514" s="77"/>
      <c r="O514" s="77"/>
      <c r="P514" s="77"/>
    </row>
    <row r="515" spans="1:16" ht="11.25" customHeight="1" x14ac:dyDescent="0.2">
      <c r="A515" s="132"/>
      <c r="B515" s="133"/>
      <c r="C515" s="89"/>
      <c r="D515" s="134"/>
      <c r="E515" s="77"/>
      <c r="F515" s="77"/>
      <c r="G515" s="77"/>
      <c r="H515" s="77"/>
      <c r="I515" s="77"/>
      <c r="J515" s="77"/>
      <c r="K515" s="77"/>
      <c r="L515" s="77"/>
      <c r="M515" s="77"/>
      <c r="N515" s="77"/>
      <c r="O515" s="77"/>
      <c r="P515" s="77"/>
    </row>
    <row r="516" spans="1:16" ht="11.25" customHeight="1" x14ac:dyDescent="0.2">
      <c r="A516" s="132"/>
      <c r="B516" s="133"/>
      <c r="C516" s="89"/>
      <c r="D516" s="134"/>
      <c r="E516" s="77"/>
      <c r="F516" s="77"/>
      <c r="G516" s="77"/>
      <c r="H516" s="77"/>
      <c r="I516" s="77"/>
      <c r="J516" s="77"/>
      <c r="K516" s="77"/>
      <c r="L516" s="77"/>
      <c r="M516" s="77"/>
      <c r="N516" s="77"/>
      <c r="O516" s="77"/>
      <c r="P516" s="77"/>
    </row>
    <row r="517" spans="1:16" ht="11.25" customHeight="1" x14ac:dyDescent="0.2">
      <c r="A517" s="132"/>
      <c r="B517" s="133"/>
      <c r="C517" s="89"/>
      <c r="D517" s="134"/>
      <c r="E517" s="77"/>
      <c r="F517" s="77"/>
      <c r="G517" s="77"/>
      <c r="H517" s="77"/>
      <c r="I517" s="77"/>
      <c r="J517" s="77"/>
      <c r="K517" s="77"/>
      <c r="L517" s="77"/>
      <c r="M517" s="77"/>
      <c r="N517" s="77"/>
      <c r="O517" s="77"/>
      <c r="P517" s="77"/>
    </row>
    <row r="518" spans="1:16" ht="11.25" customHeight="1" x14ac:dyDescent="0.2">
      <c r="A518" s="132"/>
      <c r="B518" s="133"/>
      <c r="C518" s="89"/>
      <c r="D518" s="134"/>
      <c r="E518" s="77"/>
      <c r="F518" s="77"/>
      <c r="G518" s="77"/>
      <c r="H518" s="77"/>
      <c r="I518" s="77"/>
      <c r="J518" s="77"/>
      <c r="K518" s="77"/>
      <c r="L518" s="77"/>
      <c r="M518" s="77"/>
      <c r="N518" s="77"/>
      <c r="O518" s="77"/>
      <c r="P518" s="77"/>
    </row>
    <row r="519" spans="1:16" ht="11.25" customHeight="1" x14ac:dyDescent="0.2">
      <c r="A519" s="132"/>
      <c r="B519" s="133"/>
      <c r="C519" s="89"/>
      <c r="D519" s="134"/>
      <c r="E519" s="77"/>
      <c r="F519" s="77"/>
      <c r="G519" s="77"/>
      <c r="H519" s="77"/>
      <c r="I519" s="77"/>
      <c r="J519" s="77"/>
      <c r="K519" s="77"/>
      <c r="L519" s="77"/>
      <c r="M519" s="77"/>
      <c r="N519" s="77"/>
      <c r="O519" s="77"/>
      <c r="P519" s="77"/>
    </row>
    <row r="520" spans="1:16" ht="11.25" customHeight="1" x14ac:dyDescent="0.2">
      <c r="A520" s="132"/>
      <c r="B520" s="133"/>
      <c r="C520" s="89"/>
      <c r="D520" s="134"/>
      <c r="E520" s="77"/>
      <c r="F520" s="77"/>
      <c r="G520" s="77"/>
      <c r="H520" s="77"/>
      <c r="I520" s="77"/>
      <c r="J520" s="77"/>
      <c r="K520" s="77"/>
      <c r="L520" s="77"/>
      <c r="M520" s="77"/>
      <c r="N520" s="77"/>
      <c r="O520" s="77"/>
      <c r="P520" s="77"/>
    </row>
    <row r="521" spans="1:16" ht="11.25" customHeight="1" x14ac:dyDescent="0.2">
      <c r="A521" s="132"/>
      <c r="B521" s="133"/>
      <c r="C521" s="89"/>
      <c r="D521" s="134"/>
      <c r="E521" s="77"/>
      <c r="F521" s="77"/>
      <c r="G521" s="77"/>
      <c r="H521" s="77"/>
      <c r="I521" s="77"/>
      <c r="J521" s="77"/>
      <c r="K521" s="77"/>
      <c r="L521" s="77"/>
      <c r="M521" s="77"/>
      <c r="N521" s="77"/>
      <c r="O521" s="77"/>
      <c r="P521" s="77"/>
    </row>
    <row r="522" spans="1:16" ht="11.25" customHeight="1" x14ac:dyDescent="0.2">
      <c r="A522" s="132"/>
      <c r="B522" s="133"/>
      <c r="C522" s="89"/>
      <c r="D522" s="134"/>
      <c r="E522" s="77"/>
      <c r="F522" s="77"/>
      <c r="G522" s="77"/>
      <c r="H522" s="77"/>
      <c r="I522" s="77"/>
      <c r="J522" s="77"/>
      <c r="K522" s="77"/>
      <c r="L522" s="77"/>
      <c r="M522" s="77"/>
      <c r="N522" s="77"/>
      <c r="O522" s="77"/>
      <c r="P522" s="77"/>
    </row>
    <row r="523" spans="1:16" ht="11.25" customHeight="1" x14ac:dyDescent="0.2">
      <c r="A523" s="132"/>
      <c r="B523" s="133"/>
      <c r="C523" s="89"/>
      <c r="D523" s="134"/>
      <c r="E523" s="77"/>
      <c r="F523" s="77"/>
      <c r="G523" s="77"/>
      <c r="H523" s="77"/>
      <c r="I523" s="77"/>
      <c r="J523" s="77"/>
      <c r="K523" s="77"/>
      <c r="L523" s="77"/>
      <c r="M523" s="77"/>
      <c r="N523" s="77"/>
      <c r="O523" s="77"/>
      <c r="P523" s="77"/>
    </row>
    <row r="524" spans="1:16" ht="11.25" customHeight="1" x14ac:dyDescent="0.2">
      <c r="A524" s="132"/>
      <c r="B524" s="133"/>
      <c r="C524" s="89"/>
      <c r="D524" s="134"/>
      <c r="E524" s="77"/>
      <c r="F524" s="77"/>
      <c r="G524" s="77"/>
      <c r="H524" s="77"/>
      <c r="I524" s="77"/>
      <c r="J524" s="77"/>
      <c r="K524" s="77"/>
      <c r="L524" s="77"/>
      <c r="M524" s="77"/>
      <c r="N524" s="77"/>
      <c r="O524" s="77"/>
      <c r="P524" s="77"/>
    </row>
    <row r="525" spans="1:16" ht="11.25" customHeight="1" x14ac:dyDescent="0.2">
      <c r="A525" s="132"/>
      <c r="B525" s="133"/>
      <c r="C525" s="89"/>
      <c r="D525" s="134"/>
      <c r="E525" s="77"/>
      <c r="F525" s="77"/>
      <c r="G525" s="77"/>
      <c r="H525" s="77"/>
      <c r="I525" s="77"/>
      <c r="J525" s="77"/>
      <c r="K525" s="77"/>
      <c r="L525" s="77"/>
      <c r="M525" s="77"/>
      <c r="N525" s="77"/>
      <c r="O525" s="77"/>
      <c r="P525" s="77"/>
    </row>
    <row r="526" spans="1:16" ht="11.25" customHeight="1" x14ac:dyDescent="0.2">
      <c r="A526" s="132"/>
      <c r="B526" s="133"/>
      <c r="C526" s="89"/>
      <c r="D526" s="134"/>
      <c r="E526" s="77"/>
      <c r="F526" s="77"/>
      <c r="G526" s="77"/>
      <c r="H526" s="77"/>
      <c r="I526" s="77"/>
      <c r="J526" s="77"/>
      <c r="K526" s="77"/>
      <c r="L526" s="77"/>
      <c r="M526" s="77"/>
      <c r="N526" s="77"/>
      <c r="O526" s="77"/>
      <c r="P526" s="77"/>
    </row>
    <row r="527" spans="1:16" ht="11.25" customHeight="1" x14ac:dyDescent="0.2">
      <c r="A527" s="132"/>
      <c r="B527" s="133"/>
      <c r="C527" s="89"/>
      <c r="D527" s="134"/>
      <c r="E527" s="77"/>
      <c r="F527" s="77"/>
      <c r="G527" s="77"/>
      <c r="H527" s="77"/>
      <c r="I527" s="77"/>
      <c r="J527" s="77"/>
      <c r="K527" s="77"/>
      <c r="L527" s="77"/>
      <c r="M527" s="77"/>
      <c r="N527" s="77"/>
      <c r="O527" s="77"/>
      <c r="P527" s="77"/>
    </row>
    <row r="528" spans="1:16" ht="11.25" customHeight="1" x14ac:dyDescent="0.2">
      <c r="A528" s="132"/>
      <c r="B528" s="133"/>
      <c r="C528" s="89"/>
      <c r="D528" s="134"/>
      <c r="E528" s="77"/>
      <c r="F528" s="77"/>
      <c r="G528" s="77"/>
      <c r="H528" s="77"/>
      <c r="I528" s="77"/>
      <c r="J528" s="77"/>
      <c r="K528" s="77"/>
      <c r="L528" s="77"/>
      <c r="M528" s="77"/>
      <c r="N528" s="77"/>
      <c r="O528" s="77"/>
      <c r="P528" s="77"/>
    </row>
    <row r="529" spans="1:16" ht="11.25" customHeight="1" x14ac:dyDescent="0.2">
      <c r="A529" s="132"/>
      <c r="B529" s="133"/>
      <c r="C529" s="89"/>
      <c r="D529" s="134"/>
      <c r="E529" s="77"/>
      <c r="F529" s="77"/>
      <c r="G529" s="77"/>
      <c r="H529" s="77"/>
      <c r="I529" s="77"/>
      <c r="J529" s="77"/>
      <c r="K529" s="77"/>
      <c r="L529" s="77"/>
      <c r="M529" s="77"/>
      <c r="N529" s="77"/>
      <c r="O529" s="77"/>
      <c r="P529" s="77"/>
    </row>
    <row r="530" spans="1:16" ht="11.25" customHeight="1" x14ac:dyDescent="0.2">
      <c r="A530" s="132"/>
      <c r="B530" s="133"/>
      <c r="C530" s="89"/>
      <c r="D530" s="134"/>
      <c r="E530" s="77"/>
      <c r="F530" s="77"/>
      <c r="G530" s="77"/>
      <c r="H530" s="77"/>
      <c r="I530" s="77"/>
      <c r="J530" s="77"/>
      <c r="K530" s="77"/>
      <c r="L530" s="77"/>
      <c r="M530" s="77"/>
      <c r="N530" s="77"/>
      <c r="O530" s="77"/>
      <c r="P530" s="77"/>
    </row>
    <row r="531" spans="1:16" ht="11.25" customHeight="1" x14ac:dyDescent="0.2">
      <c r="A531" s="132"/>
      <c r="B531" s="133"/>
      <c r="C531" s="89"/>
      <c r="D531" s="134"/>
      <c r="E531" s="77"/>
      <c r="F531" s="77"/>
      <c r="G531" s="77"/>
      <c r="H531" s="77"/>
      <c r="I531" s="77"/>
      <c r="J531" s="77"/>
      <c r="K531" s="77"/>
      <c r="L531" s="77"/>
      <c r="M531" s="77"/>
      <c r="N531" s="77"/>
      <c r="O531" s="77"/>
      <c r="P531" s="77"/>
    </row>
    <row r="532" spans="1:16" ht="11.25" customHeight="1" x14ac:dyDescent="0.2">
      <c r="A532" s="132"/>
      <c r="B532" s="133"/>
      <c r="C532" s="89"/>
      <c r="D532" s="134"/>
      <c r="E532" s="77"/>
      <c r="F532" s="77"/>
      <c r="G532" s="77"/>
      <c r="H532" s="77"/>
      <c r="I532" s="77"/>
      <c r="J532" s="77"/>
      <c r="K532" s="77"/>
      <c r="L532" s="77"/>
      <c r="M532" s="77"/>
      <c r="N532" s="77"/>
      <c r="O532" s="77"/>
      <c r="P532" s="77"/>
    </row>
    <row r="533" spans="1:16" ht="11.25" customHeight="1" x14ac:dyDescent="0.2">
      <c r="A533" s="132"/>
      <c r="B533" s="133"/>
      <c r="C533" s="89"/>
      <c r="D533" s="134"/>
      <c r="E533" s="77"/>
      <c r="F533" s="77"/>
      <c r="G533" s="77"/>
      <c r="H533" s="77"/>
      <c r="I533" s="77"/>
      <c r="J533" s="77"/>
      <c r="K533" s="77"/>
      <c r="L533" s="77"/>
      <c r="M533" s="77"/>
      <c r="N533" s="77"/>
      <c r="O533" s="77"/>
      <c r="P533" s="77"/>
    </row>
    <row r="534" spans="1:16" ht="11.25" customHeight="1" x14ac:dyDescent="0.2">
      <c r="A534" s="132"/>
      <c r="B534" s="133"/>
      <c r="C534" s="89"/>
      <c r="D534" s="134"/>
      <c r="E534" s="77"/>
      <c r="F534" s="77"/>
      <c r="G534" s="77"/>
      <c r="H534" s="77"/>
      <c r="I534" s="77"/>
      <c r="J534" s="77"/>
      <c r="K534" s="77"/>
      <c r="L534" s="77"/>
      <c r="M534" s="77"/>
      <c r="N534" s="77"/>
      <c r="O534" s="77"/>
      <c r="P534" s="77"/>
    </row>
    <row r="535" spans="1:16" ht="11.25" customHeight="1" x14ac:dyDescent="0.2">
      <c r="A535" s="132"/>
      <c r="B535" s="133"/>
      <c r="C535" s="89"/>
      <c r="D535" s="134"/>
      <c r="E535" s="77"/>
      <c r="F535" s="77"/>
      <c r="G535" s="77"/>
      <c r="H535" s="77"/>
      <c r="I535" s="77"/>
      <c r="J535" s="77"/>
      <c r="K535" s="77"/>
      <c r="L535" s="77"/>
      <c r="M535" s="77"/>
      <c r="N535" s="77"/>
      <c r="O535" s="77"/>
      <c r="P535" s="77"/>
    </row>
    <row r="536" spans="1:16" ht="11.25" customHeight="1" x14ac:dyDescent="0.2">
      <c r="A536" s="132"/>
      <c r="B536" s="133"/>
      <c r="C536" s="89"/>
      <c r="D536" s="134"/>
      <c r="E536" s="77"/>
      <c r="F536" s="77"/>
      <c r="G536" s="77"/>
      <c r="H536" s="77"/>
      <c r="I536" s="77"/>
      <c r="J536" s="77"/>
      <c r="K536" s="77"/>
      <c r="L536" s="77"/>
      <c r="M536" s="77"/>
      <c r="N536" s="77"/>
      <c r="O536" s="77"/>
      <c r="P536" s="77"/>
    </row>
    <row r="537" spans="1:16" ht="11.25" customHeight="1" x14ac:dyDescent="0.2">
      <c r="A537" s="132"/>
      <c r="B537" s="133"/>
      <c r="C537" s="89"/>
      <c r="D537" s="134"/>
      <c r="E537" s="77"/>
      <c r="F537" s="77"/>
      <c r="G537" s="77"/>
      <c r="H537" s="77"/>
      <c r="I537" s="77"/>
      <c r="J537" s="77"/>
      <c r="K537" s="77"/>
      <c r="L537" s="77"/>
      <c r="M537" s="77"/>
      <c r="N537" s="77"/>
      <c r="O537" s="77"/>
      <c r="P537" s="77"/>
    </row>
    <row r="538" spans="1:16" ht="11.25" customHeight="1" x14ac:dyDescent="0.2">
      <c r="A538" s="132"/>
      <c r="B538" s="133"/>
      <c r="C538" s="89"/>
      <c r="D538" s="134"/>
      <c r="E538" s="77"/>
      <c r="F538" s="77"/>
      <c r="G538" s="77"/>
      <c r="H538" s="77"/>
      <c r="I538" s="77"/>
      <c r="J538" s="77"/>
      <c r="K538" s="77"/>
      <c r="L538" s="77"/>
      <c r="M538" s="77"/>
      <c r="N538" s="77"/>
      <c r="O538" s="77"/>
      <c r="P538" s="77"/>
    </row>
    <row r="539" spans="1:16" ht="11.25" customHeight="1" x14ac:dyDescent="0.2">
      <c r="A539" s="132"/>
      <c r="B539" s="133"/>
      <c r="C539" s="89"/>
      <c r="D539" s="134"/>
      <c r="E539" s="77"/>
      <c r="F539" s="77"/>
      <c r="G539" s="77"/>
      <c r="H539" s="77"/>
      <c r="I539" s="77"/>
      <c r="J539" s="77"/>
      <c r="K539" s="77"/>
      <c r="L539" s="77"/>
      <c r="M539" s="77"/>
      <c r="N539" s="77"/>
      <c r="O539" s="77"/>
      <c r="P539" s="77"/>
    </row>
    <row r="540" spans="1:16" ht="11.25" customHeight="1" x14ac:dyDescent="0.2">
      <c r="A540" s="132"/>
      <c r="B540" s="133"/>
      <c r="C540" s="89"/>
      <c r="D540" s="134"/>
      <c r="E540" s="77"/>
      <c r="F540" s="77"/>
      <c r="G540" s="77"/>
      <c r="H540" s="77"/>
      <c r="I540" s="77"/>
      <c r="J540" s="77"/>
      <c r="K540" s="77"/>
      <c r="L540" s="77"/>
      <c r="M540" s="77"/>
      <c r="N540" s="77"/>
      <c r="O540" s="77"/>
      <c r="P540" s="77"/>
    </row>
    <row r="541" spans="1:16" ht="11.25" customHeight="1" x14ac:dyDescent="0.2">
      <c r="A541" s="132"/>
      <c r="B541" s="133"/>
      <c r="C541" s="89"/>
      <c r="D541" s="134"/>
      <c r="E541" s="77"/>
      <c r="F541" s="77"/>
      <c r="G541" s="77"/>
      <c r="H541" s="77"/>
      <c r="I541" s="77"/>
      <c r="J541" s="77"/>
      <c r="K541" s="77"/>
      <c r="L541" s="77"/>
      <c r="M541" s="77"/>
      <c r="N541" s="77"/>
      <c r="O541" s="77"/>
      <c r="P541" s="77"/>
    </row>
    <row r="542" spans="1:16" ht="11.25" customHeight="1" x14ac:dyDescent="0.2">
      <c r="A542" s="132"/>
      <c r="B542" s="133"/>
      <c r="C542" s="89"/>
      <c r="D542" s="134"/>
      <c r="E542" s="77"/>
      <c r="F542" s="77"/>
      <c r="G542" s="77"/>
      <c r="H542" s="77"/>
      <c r="I542" s="77"/>
      <c r="J542" s="77"/>
      <c r="K542" s="77"/>
      <c r="L542" s="77"/>
      <c r="M542" s="77"/>
      <c r="N542" s="77"/>
      <c r="O542" s="77"/>
      <c r="P542" s="77"/>
    </row>
    <row r="543" spans="1:16" ht="11.25" customHeight="1" x14ac:dyDescent="0.2">
      <c r="A543" s="132"/>
      <c r="B543" s="133"/>
      <c r="C543" s="89"/>
      <c r="D543" s="134"/>
      <c r="E543" s="77"/>
      <c r="F543" s="77"/>
      <c r="G543" s="77"/>
      <c r="H543" s="77"/>
      <c r="I543" s="77"/>
      <c r="J543" s="77"/>
      <c r="K543" s="77"/>
      <c r="L543" s="77"/>
      <c r="M543" s="77"/>
      <c r="N543" s="77"/>
      <c r="O543" s="77"/>
      <c r="P543" s="77"/>
    </row>
    <row r="544" spans="1:16" ht="11.25" customHeight="1" x14ac:dyDescent="0.2">
      <c r="A544" s="132"/>
      <c r="B544" s="133"/>
      <c r="C544" s="89"/>
      <c r="D544" s="134"/>
      <c r="E544" s="77"/>
      <c r="F544" s="77"/>
      <c r="G544" s="77"/>
      <c r="H544" s="77"/>
      <c r="I544" s="77"/>
      <c r="J544" s="77"/>
      <c r="K544" s="77"/>
      <c r="L544" s="77"/>
      <c r="M544" s="77"/>
      <c r="N544" s="77"/>
      <c r="O544" s="77"/>
      <c r="P544" s="77"/>
    </row>
    <row r="545" spans="1:16" ht="11.25" customHeight="1" x14ac:dyDescent="0.2">
      <c r="A545" s="132"/>
      <c r="B545" s="133"/>
      <c r="C545" s="89"/>
      <c r="D545" s="134"/>
      <c r="E545" s="77"/>
      <c r="F545" s="77"/>
      <c r="G545" s="77"/>
      <c r="H545" s="77"/>
      <c r="I545" s="77"/>
      <c r="J545" s="77"/>
      <c r="K545" s="77"/>
      <c r="L545" s="77"/>
      <c r="M545" s="77"/>
      <c r="N545" s="77"/>
      <c r="O545" s="77"/>
      <c r="P545" s="77"/>
    </row>
    <row r="546" spans="1:16" ht="11.25" customHeight="1" x14ac:dyDescent="0.2">
      <c r="A546" s="132"/>
      <c r="B546" s="133"/>
      <c r="C546" s="89"/>
      <c r="D546" s="134"/>
      <c r="E546" s="77"/>
      <c r="F546" s="77"/>
      <c r="G546" s="77"/>
      <c r="H546" s="77"/>
      <c r="I546" s="77"/>
      <c r="J546" s="77"/>
      <c r="K546" s="77"/>
      <c r="L546" s="77"/>
      <c r="M546" s="77"/>
      <c r="N546" s="77"/>
      <c r="O546" s="77"/>
      <c r="P546" s="77"/>
    </row>
    <row r="547" spans="1:16" ht="11.25" customHeight="1" x14ac:dyDescent="0.2">
      <c r="A547" s="132"/>
      <c r="B547" s="133"/>
      <c r="C547" s="89"/>
      <c r="D547" s="134"/>
      <c r="E547" s="77"/>
      <c r="F547" s="77"/>
      <c r="G547" s="77"/>
      <c r="H547" s="77"/>
      <c r="I547" s="77"/>
      <c r="J547" s="77"/>
      <c r="K547" s="77"/>
      <c r="L547" s="77"/>
      <c r="M547" s="77"/>
      <c r="N547" s="77"/>
      <c r="O547" s="77"/>
      <c r="P547" s="77"/>
    </row>
    <row r="548" spans="1:16" ht="11.25" customHeight="1" x14ac:dyDescent="0.2">
      <c r="A548" s="132"/>
      <c r="B548" s="133"/>
      <c r="C548" s="89"/>
      <c r="D548" s="134"/>
      <c r="E548" s="77"/>
      <c r="F548" s="77"/>
      <c r="G548" s="77"/>
      <c r="H548" s="77"/>
      <c r="I548" s="77"/>
      <c r="J548" s="77"/>
      <c r="K548" s="77"/>
      <c r="L548" s="77"/>
      <c r="M548" s="77"/>
      <c r="N548" s="77"/>
      <c r="O548" s="77"/>
      <c r="P548" s="77"/>
    </row>
    <row r="549" spans="1:16" ht="11.25" customHeight="1" x14ac:dyDescent="0.2">
      <c r="A549" s="132"/>
      <c r="B549" s="133"/>
      <c r="C549" s="89"/>
      <c r="D549" s="134"/>
      <c r="E549" s="77"/>
      <c r="F549" s="77"/>
      <c r="G549" s="77"/>
      <c r="H549" s="77"/>
      <c r="I549" s="77"/>
      <c r="J549" s="77"/>
      <c r="K549" s="77"/>
      <c r="L549" s="77"/>
      <c r="M549" s="77"/>
      <c r="N549" s="77"/>
      <c r="O549" s="77"/>
      <c r="P549" s="77"/>
    </row>
    <row r="550" spans="1:16" ht="11.25" customHeight="1" x14ac:dyDescent="0.2">
      <c r="A550" s="132"/>
      <c r="B550" s="133"/>
      <c r="C550" s="89"/>
      <c r="D550" s="134"/>
      <c r="E550" s="77"/>
      <c r="F550" s="77"/>
      <c r="G550" s="77"/>
      <c r="H550" s="77"/>
      <c r="I550" s="77"/>
      <c r="J550" s="77"/>
      <c r="K550" s="77"/>
      <c r="L550" s="77"/>
      <c r="M550" s="77"/>
      <c r="N550" s="77"/>
      <c r="O550" s="77"/>
      <c r="P550" s="77"/>
    </row>
    <row r="551" spans="1:16" ht="11.25" customHeight="1" x14ac:dyDescent="0.2">
      <c r="A551" s="132"/>
      <c r="B551" s="133"/>
      <c r="C551" s="89"/>
      <c r="D551" s="134"/>
      <c r="E551" s="77"/>
      <c r="F551" s="77"/>
      <c r="G551" s="77"/>
      <c r="H551" s="77"/>
      <c r="I551" s="77"/>
      <c r="J551" s="77"/>
      <c r="K551" s="77"/>
      <c r="L551" s="77"/>
      <c r="M551" s="77"/>
      <c r="N551" s="77"/>
      <c r="O551" s="77"/>
      <c r="P551" s="77"/>
    </row>
    <row r="552" spans="1:16" ht="11.25" customHeight="1" x14ac:dyDescent="0.2">
      <c r="A552" s="132"/>
      <c r="B552" s="133"/>
      <c r="C552" s="89"/>
      <c r="D552" s="134"/>
      <c r="E552" s="77"/>
      <c r="F552" s="77"/>
      <c r="G552" s="77"/>
      <c r="H552" s="77"/>
      <c r="I552" s="77"/>
      <c r="J552" s="77"/>
      <c r="K552" s="77"/>
      <c r="L552" s="77"/>
      <c r="M552" s="77"/>
      <c r="N552" s="77"/>
      <c r="O552" s="77"/>
      <c r="P552" s="77"/>
    </row>
    <row r="553" spans="1:16" ht="11.25" customHeight="1" x14ac:dyDescent="0.2">
      <c r="A553" s="132"/>
      <c r="B553" s="133"/>
      <c r="C553" s="89"/>
      <c r="D553" s="134"/>
      <c r="E553" s="77"/>
      <c r="F553" s="77"/>
      <c r="G553" s="77"/>
      <c r="H553" s="77"/>
      <c r="I553" s="77"/>
      <c r="J553" s="77"/>
      <c r="K553" s="77"/>
      <c r="L553" s="77"/>
      <c r="M553" s="77"/>
      <c r="N553" s="77"/>
      <c r="O553" s="77"/>
      <c r="P553" s="77"/>
    </row>
    <row r="554" spans="1:16" ht="11.25" customHeight="1" x14ac:dyDescent="0.2">
      <c r="A554" s="132"/>
      <c r="B554" s="133"/>
      <c r="C554" s="89"/>
      <c r="D554" s="134"/>
      <c r="E554" s="77"/>
      <c r="F554" s="77"/>
      <c r="G554" s="77"/>
      <c r="H554" s="77"/>
      <c r="I554" s="77"/>
      <c r="J554" s="77"/>
      <c r="K554" s="77"/>
      <c r="L554" s="77"/>
      <c r="M554" s="77"/>
      <c r="N554" s="77"/>
      <c r="O554" s="77"/>
      <c r="P554" s="77"/>
    </row>
    <row r="555" spans="1:16" ht="11.25" customHeight="1" x14ac:dyDescent="0.2">
      <c r="A555" s="132"/>
      <c r="B555" s="133"/>
      <c r="C555" s="89"/>
      <c r="D555" s="134"/>
      <c r="E555" s="77"/>
      <c r="F555" s="77"/>
      <c r="G555" s="77"/>
      <c r="H555" s="77"/>
      <c r="I555" s="77"/>
      <c r="J555" s="77"/>
      <c r="K555" s="77"/>
      <c r="L555" s="77"/>
      <c r="M555" s="77"/>
      <c r="N555" s="77"/>
      <c r="O555" s="77"/>
      <c r="P555" s="77"/>
    </row>
    <row r="556" spans="1:16" ht="11.25" customHeight="1" x14ac:dyDescent="0.2">
      <c r="A556" s="132"/>
      <c r="B556" s="133"/>
      <c r="C556" s="89"/>
      <c r="D556" s="134"/>
      <c r="E556" s="77"/>
      <c r="F556" s="77"/>
      <c r="G556" s="77"/>
      <c r="H556" s="77"/>
      <c r="I556" s="77"/>
      <c r="J556" s="77"/>
      <c r="K556" s="77"/>
      <c r="L556" s="77"/>
      <c r="M556" s="77"/>
      <c r="N556" s="77"/>
      <c r="O556" s="77"/>
      <c r="P556" s="77"/>
    </row>
    <row r="557" spans="1:16" ht="11.25" customHeight="1" x14ac:dyDescent="0.2">
      <c r="A557" s="132"/>
      <c r="B557" s="133"/>
      <c r="C557" s="89"/>
      <c r="D557" s="134"/>
      <c r="E557" s="77"/>
      <c r="F557" s="77"/>
      <c r="G557" s="77"/>
      <c r="H557" s="77"/>
      <c r="I557" s="77"/>
      <c r="J557" s="77"/>
      <c r="K557" s="77"/>
      <c r="L557" s="77"/>
      <c r="M557" s="77"/>
      <c r="N557" s="77"/>
      <c r="O557" s="77"/>
      <c r="P557" s="77"/>
    </row>
    <row r="558" spans="1:16" ht="11.25" customHeight="1" x14ac:dyDescent="0.2">
      <c r="A558" s="132"/>
      <c r="B558" s="133"/>
      <c r="C558" s="89"/>
      <c r="D558" s="134"/>
      <c r="E558" s="77"/>
      <c r="F558" s="77"/>
      <c r="G558" s="77"/>
      <c r="H558" s="77"/>
      <c r="I558" s="77"/>
      <c r="J558" s="77"/>
      <c r="K558" s="77"/>
      <c r="L558" s="77"/>
      <c r="M558" s="77"/>
      <c r="N558" s="77"/>
      <c r="O558" s="77"/>
      <c r="P558" s="77"/>
    </row>
    <row r="559" spans="1:16" ht="11.25" customHeight="1" x14ac:dyDescent="0.2">
      <c r="A559" s="132"/>
      <c r="B559" s="133"/>
      <c r="C559" s="89"/>
      <c r="D559" s="134"/>
      <c r="E559" s="77"/>
      <c r="F559" s="77"/>
      <c r="G559" s="77"/>
      <c r="H559" s="77"/>
      <c r="I559" s="77"/>
      <c r="J559" s="77"/>
      <c r="K559" s="77"/>
      <c r="L559" s="77"/>
      <c r="M559" s="77"/>
      <c r="N559" s="77"/>
      <c r="O559" s="77"/>
      <c r="P559" s="77"/>
    </row>
    <row r="560" spans="1:16" ht="11.25" customHeight="1" x14ac:dyDescent="0.2">
      <c r="A560" s="132"/>
      <c r="B560" s="133"/>
      <c r="C560" s="89"/>
      <c r="D560" s="134"/>
      <c r="E560" s="77"/>
      <c r="F560" s="77"/>
      <c r="G560" s="77"/>
      <c r="H560" s="77"/>
      <c r="I560" s="77"/>
      <c r="J560" s="77"/>
      <c r="K560" s="77"/>
      <c r="L560" s="77"/>
      <c r="M560" s="77"/>
      <c r="N560" s="77"/>
      <c r="O560" s="77"/>
      <c r="P560" s="77"/>
    </row>
    <row r="561" spans="1:16" ht="11.25" customHeight="1" x14ac:dyDescent="0.2">
      <c r="A561" s="132"/>
      <c r="B561" s="133"/>
      <c r="C561" s="89"/>
      <c r="D561" s="134"/>
      <c r="E561" s="77"/>
      <c r="F561" s="77"/>
      <c r="G561" s="77"/>
      <c r="H561" s="77"/>
      <c r="I561" s="77"/>
      <c r="J561" s="77"/>
      <c r="K561" s="77"/>
      <c r="L561" s="77"/>
      <c r="M561" s="77"/>
      <c r="N561" s="77"/>
      <c r="O561" s="77"/>
      <c r="P561" s="77"/>
    </row>
    <row r="562" spans="1:16" ht="11.25" customHeight="1" x14ac:dyDescent="0.2">
      <c r="A562" s="132"/>
      <c r="B562" s="133"/>
      <c r="C562" s="89"/>
      <c r="D562" s="134"/>
      <c r="E562" s="77"/>
      <c r="F562" s="77"/>
      <c r="G562" s="77"/>
      <c r="H562" s="77"/>
      <c r="I562" s="77"/>
      <c r="J562" s="77"/>
      <c r="K562" s="77"/>
      <c r="L562" s="77"/>
      <c r="M562" s="77"/>
      <c r="N562" s="77"/>
      <c r="O562" s="77"/>
      <c r="P562" s="77"/>
    </row>
    <row r="563" spans="1:16" ht="11.25" customHeight="1" x14ac:dyDescent="0.2">
      <c r="A563" s="132"/>
      <c r="B563" s="133"/>
      <c r="C563" s="89"/>
      <c r="D563" s="134"/>
      <c r="E563" s="77"/>
      <c r="F563" s="77"/>
      <c r="G563" s="77"/>
      <c r="H563" s="77"/>
      <c r="I563" s="77"/>
      <c r="J563" s="77"/>
      <c r="K563" s="77"/>
      <c r="L563" s="77"/>
      <c r="M563" s="77"/>
      <c r="N563" s="77"/>
      <c r="O563" s="77"/>
      <c r="P563" s="77"/>
    </row>
    <row r="564" spans="1:16" ht="11.25" customHeight="1" x14ac:dyDescent="0.2">
      <c r="A564" s="132"/>
      <c r="B564" s="133"/>
      <c r="C564" s="89"/>
      <c r="D564" s="134"/>
      <c r="E564" s="77"/>
      <c r="F564" s="77"/>
      <c r="G564" s="77"/>
      <c r="H564" s="77"/>
      <c r="I564" s="77"/>
      <c r="J564" s="77"/>
      <c r="K564" s="77"/>
      <c r="L564" s="77"/>
      <c r="M564" s="77"/>
      <c r="N564" s="77"/>
      <c r="O564" s="77"/>
      <c r="P564" s="77"/>
    </row>
    <row r="565" spans="1:16" ht="11.25" customHeight="1" x14ac:dyDescent="0.2">
      <c r="A565" s="132"/>
      <c r="B565" s="133"/>
      <c r="C565" s="89"/>
      <c r="D565" s="134"/>
      <c r="E565" s="77"/>
      <c r="F565" s="77"/>
      <c r="G565" s="77"/>
      <c r="H565" s="77"/>
      <c r="I565" s="77"/>
      <c r="J565" s="77"/>
      <c r="K565" s="77"/>
      <c r="L565" s="77"/>
      <c r="M565" s="77"/>
      <c r="N565" s="77"/>
      <c r="O565" s="77"/>
      <c r="P565" s="77"/>
    </row>
    <row r="566" spans="1:16" ht="11.25" customHeight="1" x14ac:dyDescent="0.2">
      <c r="A566" s="132"/>
      <c r="B566" s="133"/>
      <c r="C566" s="89"/>
      <c r="D566" s="134"/>
      <c r="E566" s="77"/>
      <c r="F566" s="77"/>
      <c r="G566" s="77"/>
      <c r="H566" s="77"/>
      <c r="I566" s="77"/>
      <c r="J566" s="77"/>
      <c r="K566" s="77"/>
      <c r="L566" s="77"/>
      <c r="M566" s="77"/>
      <c r="N566" s="77"/>
      <c r="O566" s="77"/>
      <c r="P566" s="77"/>
    </row>
    <row r="567" spans="1:16" ht="11.25" customHeight="1" x14ac:dyDescent="0.2">
      <c r="A567" s="132"/>
      <c r="B567" s="133"/>
      <c r="C567" s="89"/>
      <c r="D567" s="134"/>
      <c r="E567" s="77"/>
      <c r="F567" s="77"/>
      <c r="G567" s="77"/>
      <c r="H567" s="77"/>
      <c r="I567" s="77"/>
      <c r="J567" s="77"/>
      <c r="K567" s="77"/>
      <c r="L567" s="77"/>
      <c r="M567" s="77"/>
      <c r="N567" s="77"/>
      <c r="O567" s="77"/>
      <c r="P567" s="77"/>
    </row>
    <row r="568" spans="1:16" ht="11.25" customHeight="1" x14ac:dyDescent="0.2">
      <c r="A568" s="132"/>
      <c r="B568" s="133"/>
      <c r="C568" s="89"/>
      <c r="D568" s="134"/>
      <c r="E568" s="77"/>
      <c r="F568" s="77"/>
      <c r="G568" s="77"/>
      <c r="H568" s="77"/>
      <c r="I568" s="77"/>
      <c r="J568" s="77"/>
      <c r="K568" s="77"/>
      <c r="L568" s="77"/>
      <c r="M568" s="77"/>
      <c r="N568" s="77"/>
      <c r="O568" s="77"/>
      <c r="P568" s="77"/>
    </row>
    <row r="569" spans="1:16" ht="11.25" customHeight="1" x14ac:dyDescent="0.2">
      <c r="A569" s="132"/>
      <c r="B569" s="133"/>
      <c r="C569" s="89"/>
      <c r="D569" s="134"/>
      <c r="E569" s="77"/>
      <c r="F569" s="77"/>
      <c r="G569" s="77"/>
      <c r="H569" s="77"/>
      <c r="I569" s="77"/>
      <c r="J569" s="77"/>
      <c r="K569" s="77"/>
      <c r="L569" s="77"/>
      <c r="M569" s="77"/>
      <c r="N569" s="77"/>
      <c r="O569" s="77"/>
      <c r="P569" s="77"/>
    </row>
    <row r="570" spans="1:16" ht="11.25" customHeight="1" x14ac:dyDescent="0.2">
      <c r="A570" s="132"/>
      <c r="B570" s="133"/>
      <c r="C570" s="89"/>
      <c r="D570" s="134"/>
      <c r="E570" s="77"/>
      <c r="F570" s="77"/>
      <c r="G570" s="77"/>
      <c r="H570" s="77"/>
      <c r="I570" s="77"/>
      <c r="J570" s="77"/>
      <c r="K570" s="77"/>
      <c r="L570" s="77"/>
      <c r="M570" s="77"/>
      <c r="N570" s="77"/>
      <c r="O570" s="77"/>
      <c r="P570" s="77"/>
    </row>
    <row r="571" spans="1:16" ht="11.25" customHeight="1" x14ac:dyDescent="0.2">
      <c r="A571" s="132"/>
      <c r="B571" s="133"/>
      <c r="C571" s="89"/>
      <c r="D571" s="134"/>
      <c r="E571" s="77"/>
      <c r="F571" s="77"/>
      <c r="G571" s="77"/>
      <c r="H571" s="77"/>
      <c r="I571" s="77"/>
      <c r="J571" s="77"/>
      <c r="K571" s="77"/>
      <c r="L571" s="77"/>
      <c r="M571" s="77"/>
      <c r="N571" s="77"/>
      <c r="O571" s="77"/>
      <c r="P571" s="77"/>
    </row>
    <row r="572" spans="1:16" ht="11.25" customHeight="1" x14ac:dyDescent="0.2">
      <c r="A572" s="132"/>
      <c r="B572" s="133"/>
      <c r="C572" s="89"/>
      <c r="D572" s="134"/>
      <c r="E572" s="77"/>
      <c r="F572" s="77"/>
      <c r="G572" s="77"/>
      <c r="H572" s="77"/>
      <c r="I572" s="77"/>
      <c r="J572" s="77"/>
      <c r="K572" s="77"/>
      <c r="L572" s="77"/>
      <c r="M572" s="77"/>
      <c r="N572" s="77"/>
      <c r="O572" s="77"/>
      <c r="P572" s="77"/>
    </row>
    <row r="573" spans="1:16" ht="11.25" customHeight="1" x14ac:dyDescent="0.2">
      <c r="A573" s="132"/>
      <c r="B573" s="133"/>
      <c r="C573" s="89"/>
      <c r="D573" s="134"/>
      <c r="E573" s="77"/>
      <c r="F573" s="77"/>
      <c r="G573" s="77"/>
      <c r="H573" s="77"/>
      <c r="I573" s="77"/>
      <c r="J573" s="77"/>
      <c r="K573" s="77"/>
      <c r="L573" s="77"/>
      <c r="M573" s="77"/>
      <c r="N573" s="77"/>
      <c r="O573" s="77"/>
      <c r="P573" s="77"/>
    </row>
    <row r="574" spans="1:16" ht="11.25" customHeight="1" x14ac:dyDescent="0.2">
      <c r="A574" s="132"/>
      <c r="B574" s="133"/>
      <c r="C574" s="89"/>
      <c r="D574" s="134"/>
      <c r="E574" s="77"/>
      <c r="F574" s="77"/>
      <c r="G574" s="77"/>
      <c r="H574" s="77"/>
      <c r="I574" s="77"/>
      <c r="J574" s="77"/>
      <c r="K574" s="77"/>
      <c r="L574" s="77"/>
      <c r="M574" s="77"/>
      <c r="N574" s="77"/>
      <c r="O574" s="77"/>
      <c r="P574" s="77"/>
    </row>
    <row r="575" spans="1:16" ht="11.25" customHeight="1" x14ac:dyDescent="0.2">
      <c r="A575" s="132"/>
      <c r="B575" s="133"/>
      <c r="C575" s="89"/>
      <c r="D575" s="134"/>
      <c r="E575" s="77"/>
      <c r="F575" s="77"/>
      <c r="G575" s="77"/>
      <c r="H575" s="77"/>
      <c r="I575" s="77"/>
      <c r="J575" s="77"/>
      <c r="K575" s="77"/>
      <c r="L575" s="77"/>
      <c r="M575" s="77"/>
      <c r="N575" s="77"/>
      <c r="O575" s="77"/>
      <c r="P575" s="77"/>
    </row>
    <row r="576" spans="1:16" ht="11.25" customHeight="1" x14ac:dyDescent="0.2">
      <c r="A576" s="132"/>
      <c r="B576" s="133"/>
      <c r="C576" s="89"/>
      <c r="D576" s="134"/>
      <c r="E576" s="77"/>
      <c r="F576" s="77"/>
      <c r="G576" s="77"/>
      <c r="H576" s="77"/>
      <c r="I576" s="77"/>
      <c r="J576" s="77"/>
      <c r="K576" s="77"/>
      <c r="L576" s="77"/>
      <c r="M576" s="77"/>
      <c r="N576" s="77"/>
      <c r="O576" s="77"/>
      <c r="P576" s="77"/>
    </row>
    <row r="577" spans="1:16" ht="11.25" customHeight="1" x14ac:dyDescent="0.2">
      <c r="A577" s="132"/>
      <c r="B577" s="133"/>
      <c r="C577" s="89"/>
      <c r="D577" s="134"/>
      <c r="E577" s="77"/>
      <c r="F577" s="77"/>
      <c r="G577" s="77"/>
      <c r="H577" s="77"/>
      <c r="I577" s="77"/>
      <c r="J577" s="77"/>
      <c r="K577" s="77"/>
      <c r="L577" s="77"/>
      <c r="M577" s="77"/>
      <c r="N577" s="77"/>
      <c r="O577" s="77"/>
      <c r="P577" s="77"/>
    </row>
    <row r="578" spans="1:16" ht="11.25" customHeight="1" x14ac:dyDescent="0.2">
      <c r="A578" s="132"/>
      <c r="B578" s="133"/>
      <c r="C578" s="89"/>
      <c r="D578" s="134"/>
      <c r="E578" s="77"/>
      <c r="F578" s="77"/>
      <c r="G578" s="77"/>
      <c r="H578" s="77"/>
      <c r="I578" s="77"/>
      <c r="J578" s="77"/>
      <c r="K578" s="77"/>
      <c r="L578" s="77"/>
      <c r="M578" s="77"/>
      <c r="N578" s="77"/>
      <c r="O578" s="77"/>
      <c r="P578" s="77"/>
    </row>
    <row r="579" spans="1:16" ht="11.25" customHeight="1" x14ac:dyDescent="0.2">
      <c r="A579" s="132"/>
      <c r="B579" s="133"/>
      <c r="C579" s="89"/>
      <c r="D579" s="134"/>
      <c r="E579" s="77"/>
      <c r="F579" s="77"/>
      <c r="G579" s="77"/>
      <c r="H579" s="77"/>
      <c r="I579" s="77"/>
      <c r="J579" s="77"/>
      <c r="K579" s="77"/>
      <c r="L579" s="77"/>
      <c r="M579" s="77"/>
      <c r="N579" s="77"/>
      <c r="O579" s="77"/>
      <c r="P579" s="77"/>
    </row>
    <row r="580" spans="1:16" ht="11.25" customHeight="1" x14ac:dyDescent="0.2">
      <c r="A580" s="132"/>
      <c r="B580" s="133"/>
      <c r="C580" s="89"/>
      <c r="D580" s="134"/>
      <c r="E580" s="77"/>
      <c r="F580" s="77"/>
      <c r="G580" s="77"/>
      <c r="H580" s="77"/>
      <c r="I580" s="77"/>
      <c r="J580" s="77"/>
      <c r="K580" s="77"/>
      <c r="L580" s="77"/>
      <c r="M580" s="77"/>
      <c r="N580" s="77"/>
      <c r="O580" s="77"/>
      <c r="P580" s="77"/>
    </row>
    <row r="581" spans="1:16" ht="11.25" customHeight="1" x14ac:dyDescent="0.2">
      <c r="A581" s="132"/>
      <c r="B581" s="133"/>
      <c r="C581" s="89"/>
      <c r="D581" s="134"/>
      <c r="E581" s="77"/>
      <c r="F581" s="77"/>
      <c r="G581" s="77"/>
      <c r="H581" s="77"/>
      <c r="I581" s="77"/>
      <c r="J581" s="77"/>
      <c r="K581" s="77"/>
      <c r="L581" s="77"/>
      <c r="M581" s="77"/>
      <c r="N581" s="77"/>
      <c r="O581" s="77"/>
      <c r="P581" s="77"/>
    </row>
    <row r="582" spans="1:16" ht="11.25" customHeight="1" x14ac:dyDescent="0.2">
      <c r="A582" s="132"/>
      <c r="B582" s="133"/>
      <c r="C582" s="89"/>
      <c r="D582" s="134"/>
      <c r="E582" s="77"/>
      <c r="F582" s="77"/>
      <c r="G582" s="77"/>
      <c r="H582" s="77"/>
      <c r="I582" s="77"/>
      <c r="J582" s="77"/>
      <c r="K582" s="77"/>
      <c r="L582" s="77"/>
      <c r="M582" s="77"/>
      <c r="N582" s="77"/>
      <c r="O582" s="77"/>
      <c r="P582" s="77"/>
    </row>
    <row r="583" spans="1:16" ht="11.25" customHeight="1" x14ac:dyDescent="0.2">
      <c r="A583" s="132"/>
      <c r="B583" s="133"/>
      <c r="C583" s="89"/>
      <c r="D583" s="134"/>
      <c r="E583" s="77"/>
      <c r="F583" s="77"/>
      <c r="G583" s="77"/>
      <c r="H583" s="77"/>
      <c r="I583" s="77"/>
      <c r="J583" s="77"/>
      <c r="K583" s="77"/>
      <c r="L583" s="77"/>
      <c r="M583" s="77"/>
      <c r="N583" s="77"/>
      <c r="O583" s="77"/>
      <c r="P583" s="77"/>
    </row>
    <row r="584" spans="1:16" ht="11.25" customHeight="1" x14ac:dyDescent="0.2">
      <c r="A584" s="132"/>
      <c r="B584" s="133"/>
      <c r="C584" s="89"/>
      <c r="D584" s="134"/>
      <c r="E584" s="77"/>
      <c r="F584" s="77"/>
      <c r="G584" s="77"/>
      <c r="H584" s="77"/>
      <c r="I584" s="77"/>
      <c r="J584" s="77"/>
      <c r="K584" s="77"/>
      <c r="L584" s="77"/>
      <c r="M584" s="77"/>
      <c r="N584" s="77"/>
      <c r="O584" s="77"/>
      <c r="P584" s="77"/>
    </row>
    <row r="585" spans="1:16" ht="11.25" customHeight="1" x14ac:dyDescent="0.2">
      <c r="A585" s="132"/>
      <c r="B585" s="133"/>
      <c r="C585" s="89"/>
      <c r="D585" s="134"/>
      <c r="E585" s="77"/>
      <c r="F585" s="77"/>
      <c r="G585" s="77"/>
      <c r="H585" s="77"/>
      <c r="I585" s="77"/>
      <c r="J585" s="77"/>
      <c r="K585" s="77"/>
      <c r="L585" s="77"/>
      <c r="M585" s="77"/>
      <c r="N585" s="77"/>
      <c r="O585" s="77"/>
      <c r="P585" s="77"/>
    </row>
    <row r="586" spans="1:16" ht="11.25" customHeight="1" x14ac:dyDescent="0.2">
      <c r="A586" s="132"/>
      <c r="B586" s="133"/>
      <c r="C586" s="89"/>
      <c r="D586" s="134"/>
      <c r="E586" s="77"/>
      <c r="F586" s="77"/>
      <c r="G586" s="77"/>
      <c r="H586" s="77"/>
      <c r="I586" s="77"/>
      <c r="J586" s="77"/>
      <c r="K586" s="77"/>
      <c r="L586" s="77"/>
      <c r="M586" s="77"/>
      <c r="N586" s="77"/>
      <c r="O586" s="77"/>
      <c r="P586" s="77"/>
    </row>
    <row r="587" spans="1:16" ht="11.25" customHeight="1" x14ac:dyDescent="0.2">
      <c r="A587" s="132"/>
      <c r="B587" s="133"/>
      <c r="C587" s="89"/>
      <c r="D587" s="134"/>
      <c r="E587" s="77"/>
      <c r="F587" s="77"/>
      <c r="G587" s="77"/>
      <c r="H587" s="77"/>
      <c r="I587" s="77"/>
      <c r="J587" s="77"/>
      <c r="K587" s="77"/>
      <c r="L587" s="77"/>
      <c r="M587" s="77"/>
      <c r="N587" s="77"/>
      <c r="O587" s="77"/>
      <c r="P587" s="77"/>
    </row>
    <row r="588" spans="1:16" ht="11.25" customHeight="1" x14ac:dyDescent="0.2">
      <c r="A588" s="132"/>
      <c r="B588" s="133"/>
      <c r="C588" s="89"/>
      <c r="D588" s="134"/>
      <c r="E588" s="77"/>
      <c r="F588" s="77"/>
      <c r="G588" s="77"/>
      <c r="H588" s="77"/>
      <c r="I588" s="77"/>
      <c r="J588" s="77"/>
      <c r="K588" s="77"/>
      <c r="L588" s="77"/>
      <c r="M588" s="77"/>
      <c r="N588" s="77"/>
      <c r="O588" s="77"/>
      <c r="P588" s="77"/>
    </row>
    <row r="589" spans="1:16" ht="11.25" customHeight="1" x14ac:dyDescent="0.2">
      <c r="A589" s="132"/>
      <c r="B589" s="133"/>
      <c r="C589" s="89"/>
      <c r="D589" s="134"/>
      <c r="E589" s="77"/>
      <c r="F589" s="77"/>
      <c r="G589" s="77"/>
      <c r="H589" s="77"/>
      <c r="I589" s="77"/>
      <c r="J589" s="77"/>
      <c r="K589" s="77"/>
      <c r="L589" s="77"/>
      <c r="M589" s="77"/>
      <c r="N589" s="77"/>
      <c r="O589" s="77"/>
      <c r="P589" s="77"/>
    </row>
    <row r="590" spans="1:16" ht="11.25" customHeight="1" x14ac:dyDescent="0.2">
      <c r="A590" s="132"/>
      <c r="B590" s="133"/>
      <c r="C590" s="89"/>
      <c r="D590" s="134"/>
      <c r="E590" s="77"/>
      <c r="F590" s="77"/>
      <c r="G590" s="77"/>
      <c r="H590" s="77"/>
      <c r="I590" s="77"/>
      <c r="J590" s="77"/>
      <c r="K590" s="77"/>
      <c r="L590" s="77"/>
      <c r="M590" s="77"/>
      <c r="N590" s="77"/>
      <c r="O590" s="77"/>
      <c r="P590" s="77"/>
    </row>
    <row r="591" spans="1:16" ht="11.25" customHeight="1" x14ac:dyDescent="0.2">
      <c r="A591" s="132"/>
      <c r="B591" s="133"/>
      <c r="C591" s="89"/>
      <c r="D591" s="134"/>
      <c r="E591" s="77"/>
      <c r="F591" s="77"/>
      <c r="G591" s="77"/>
      <c r="H591" s="77"/>
      <c r="I591" s="77"/>
      <c r="J591" s="77"/>
      <c r="K591" s="77"/>
      <c r="L591" s="77"/>
      <c r="M591" s="77"/>
      <c r="N591" s="77"/>
      <c r="O591" s="77"/>
      <c r="P591" s="77"/>
    </row>
    <row r="592" spans="1:16" ht="11.25" customHeight="1" x14ac:dyDescent="0.2">
      <c r="A592" s="132"/>
      <c r="B592" s="133"/>
      <c r="C592" s="89"/>
      <c r="D592" s="134"/>
      <c r="E592" s="77"/>
      <c r="F592" s="77"/>
      <c r="G592" s="77"/>
      <c r="H592" s="77"/>
      <c r="I592" s="77"/>
      <c r="J592" s="77"/>
      <c r="K592" s="77"/>
      <c r="L592" s="77"/>
      <c r="M592" s="77"/>
      <c r="N592" s="77"/>
      <c r="O592" s="77"/>
      <c r="P592" s="77"/>
    </row>
    <row r="593" spans="1:16" ht="11.25" customHeight="1" x14ac:dyDescent="0.2">
      <c r="A593" s="132"/>
      <c r="B593" s="133"/>
      <c r="C593" s="89"/>
      <c r="D593" s="134"/>
      <c r="E593" s="77"/>
      <c r="F593" s="77"/>
      <c r="G593" s="77"/>
      <c r="H593" s="77"/>
      <c r="I593" s="77"/>
      <c r="J593" s="77"/>
      <c r="K593" s="77"/>
      <c r="L593" s="77"/>
      <c r="M593" s="77"/>
      <c r="N593" s="77"/>
      <c r="O593" s="77"/>
      <c r="P593" s="77"/>
    </row>
    <row r="594" spans="1:16" ht="11.25" customHeight="1" x14ac:dyDescent="0.2">
      <c r="A594" s="132"/>
      <c r="B594" s="133"/>
      <c r="C594" s="89"/>
      <c r="D594" s="134"/>
      <c r="E594" s="77"/>
      <c r="F594" s="77"/>
      <c r="G594" s="77"/>
      <c r="H594" s="77"/>
      <c r="I594" s="77"/>
      <c r="J594" s="77"/>
      <c r="K594" s="77"/>
      <c r="L594" s="77"/>
      <c r="M594" s="77"/>
      <c r="N594" s="77"/>
      <c r="O594" s="77"/>
      <c r="P594" s="77"/>
    </row>
    <row r="595" spans="1:16" ht="11.25" customHeight="1" x14ac:dyDescent="0.2">
      <c r="A595" s="132"/>
      <c r="B595" s="133"/>
      <c r="C595" s="89"/>
      <c r="D595" s="134"/>
      <c r="E595" s="77"/>
      <c r="F595" s="77"/>
      <c r="G595" s="77"/>
      <c r="H595" s="77"/>
      <c r="I595" s="77"/>
      <c r="J595" s="77"/>
      <c r="K595" s="77"/>
      <c r="L595" s="77"/>
      <c r="M595" s="77"/>
      <c r="N595" s="77"/>
      <c r="O595" s="77"/>
      <c r="P595" s="77"/>
    </row>
    <row r="596" spans="1:16" ht="11.25" customHeight="1" x14ac:dyDescent="0.2">
      <c r="A596" s="132"/>
      <c r="B596" s="133"/>
      <c r="C596" s="89"/>
      <c r="D596" s="134"/>
      <c r="E596" s="77"/>
      <c r="F596" s="77"/>
      <c r="G596" s="77"/>
      <c r="H596" s="77"/>
      <c r="I596" s="77"/>
      <c r="J596" s="77"/>
      <c r="K596" s="77"/>
      <c r="L596" s="77"/>
      <c r="M596" s="77"/>
      <c r="N596" s="77"/>
      <c r="O596" s="77"/>
      <c r="P596" s="77"/>
    </row>
    <row r="597" spans="1:16" ht="11.25" customHeight="1" x14ac:dyDescent="0.2">
      <c r="A597" s="132"/>
      <c r="B597" s="133"/>
      <c r="C597" s="89"/>
      <c r="D597" s="134"/>
      <c r="E597" s="77"/>
      <c r="F597" s="77"/>
      <c r="G597" s="77"/>
      <c r="H597" s="77"/>
      <c r="I597" s="77"/>
      <c r="J597" s="77"/>
      <c r="K597" s="77"/>
      <c r="L597" s="77"/>
      <c r="M597" s="77"/>
      <c r="N597" s="77"/>
      <c r="O597" s="77"/>
      <c r="P597" s="77"/>
    </row>
    <row r="598" spans="1:16" ht="11.25" customHeight="1" x14ac:dyDescent="0.2">
      <c r="A598" s="132"/>
      <c r="B598" s="133"/>
      <c r="C598" s="89"/>
      <c r="D598" s="134"/>
      <c r="E598" s="77"/>
      <c r="F598" s="77"/>
      <c r="G598" s="77"/>
      <c r="H598" s="77"/>
      <c r="I598" s="77"/>
      <c r="J598" s="77"/>
      <c r="K598" s="77"/>
      <c r="L598" s="77"/>
      <c r="M598" s="77"/>
      <c r="N598" s="77"/>
      <c r="O598" s="77"/>
      <c r="P598" s="77"/>
    </row>
    <row r="599" spans="1:16" ht="11.25" customHeight="1" x14ac:dyDescent="0.2">
      <c r="A599" s="132"/>
      <c r="B599" s="133"/>
      <c r="C599" s="89"/>
      <c r="D599" s="134"/>
      <c r="E599" s="77"/>
      <c r="F599" s="77"/>
      <c r="G599" s="77"/>
      <c r="H599" s="77"/>
      <c r="I599" s="77"/>
      <c r="J599" s="77"/>
      <c r="K599" s="77"/>
      <c r="L599" s="77"/>
      <c r="M599" s="77"/>
      <c r="N599" s="77"/>
      <c r="O599" s="77"/>
      <c r="P599" s="77"/>
    </row>
    <row r="600" spans="1:16" ht="11.25" customHeight="1" x14ac:dyDescent="0.2">
      <c r="A600" s="132"/>
      <c r="B600" s="133"/>
      <c r="C600" s="89"/>
      <c r="D600" s="134"/>
      <c r="E600" s="77"/>
      <c r="F600" s="77"/>
      <c r="G600" s="77"/>
      <c r="H600" s="77"/>
      <c r="I600" s="77"/>
      <c r="J600" s="77"/>
      <c r="K600" s="77"/>
      <c r="L600" s="77"/>
      <c r="M600" s="77"/>
      <c r="N600" s="77"/>
      <c r="O600" s="77"/>
      <c r="P600" s="77"/>
    </row>
    <row r="601" spans="1:16" ht="11.25" customHeight="1" x14ac:dyDescent="0.2">
      <c r="A601" s="132"/>
      <c r="B601" s="133"/>
      <c r="C601" s="89"/>
      <c r="D601" s="134"/>
      <c r="E601" s="77"/>
      <c r="F601" s="77"/>
      <c r="G601" s="77"/>
      <c r="H601" s="77"/>
      <c r="I601" s="77"/>
      <c r="J601" s="77"/>
      <c r="K601" s="77"/>
      <c r="L601" s="77"/>
      <c r="M601" s="77"/>
      <c r="N601" s="77"/>
      <c r="O601" s="77"/>
      <c r="P601" s="77"/>
    </row>
    <row r="602" spans="1:16" ht="11.25" customHeight="1" x14ac:dyDescent="0.2">
      <c r="A602" s="132"/>
      <c r="B602" s="133"/>
      <c r="C602" s="89"/>
      <c r="D602" s="134"/>
      <c r="E602" s="77"/>
      <c r="F602" s="77"/>
      <c r="G602" s="77"/>
      <c r="H602" s="77"/>
      <c r="I602" s="77"/>
      <c r="J602" s="77"/>
      <c r="K602" s="77"/>
      <c r="L602" s="77"/>
      <c r="M602" s="77"/>
      <c r="N602" s="77"/>
      <c r="O602" s="77"/>
      <c r="P602" s="77"/>
    </row>
    <row r="603" spans="1:16" ht="11.25" customHeight="1" x14ac:dyDescent="0.2">
      <c r="A603" s="132"/>
      <c r="B603" s="133"/>
      <c r="C603" s="89"/>
      <c r="D603" s="134"/>
      <c r="E603" s="77"/>
      <c r="F603" s="77"/>
      <c r="G603" s="77"/>
      <c r="H603" s="77"/>
      <c r="I603" s="77"/>
      <c r="J603" s="77"/>
      <c r="K603" s="77"/>
      <c r="L603" s="77"/>
      <c r="M603" s="77"/>
      <c r="N603" s="77"/>
      <c r="O603" s="77"/>
      <c r="P603" s="77"/>
    </row>
    <row r="604" spans="1:16" ht="11.25" customHeight="1" x14ac:dyDescent="0.2">
      <c r="A604" s="132"/>
      <c r="B604" s="133"/>
      <c r="C604" s="89"/>
      <c r="D604" s="134"/>
      <c r="E604" s="77"/>
      <c r="F604" s="77"/>
      <c r="G604" s="77"/>
      <c r="H604" s="77"/>
      <c r="I604" s="77"/>
      <c r="J604" s="77"/>
      <c r="K604" s="77"/>
      <c r="L604" s="77"/>
      <c r="M604" s="77"/>
      <c r="N604" s="77"/>
      <c r="O604" s="77"/>
      <c r="P604" s="77"/>
    </row>
    <row r="605" spans="1:16" ht="11.25" customHeight="1" x14ac:dyDescent="0.2">
      <c r="A605" s="132"/>
      <c r="B605" s="133"/>
      <c r="C605" s="89"/>
      <c r="D605" s="134"/>
      <c r="E605" s="77"/>
      <c r="F605" s="77"/>
      <c r="G605" s="77"/>
      <c r="H605" s="77"/>
      <c r="I605" s="77"/>
      <c r="J605" s="77"/>
      <c r="K605" s="77"/>
      <c r="L605" s="77"/>
      <c r="M605" s="77"/>
      <c r="N605" s="77"/>
      <c r="O605" s="77"/>
      <c r="P605" s="77"/>
    </row>
    <row r="606" spans="1:16" ht="11.25" customHeight="1" x14ac:dyDescent="0.2">
      <c r="A606" s="132"/>
      <c r="B606" s="133"/>
      <c r="C606" s="89"/>
      <c r="D606" s="134"/>
      <c r="E606" s="77"/>
      <c r="F606" s="77"/>
      <c r="G606" s="77"/>
      <c r="H606" s="77"/>
      <c r="I606" s="77"/>
      <c r="J606" s="77"/>
      <c r="K606" s="77"/>
      <c r="L606" s="77"/>
      <c r="M606" s="77"/>
      <c r="N606" s="77"/>
      <c r="O606" s="77"/>
      <c r="P606" s="77"/>
    </row>
    <row r="607" spans="1:16" ht="11.25" customHeight="1" x14ac:dyDescent="0.2">
      <c r="A607" s="132"/>
      <c r="B607" s="133"/>
      <c r="C607" s="89"/>
      <c r="D607" s="134"/>
      <c r="E607" s="77"/>
      <c r="F607" s="77"/>
      <c r="G607" s="77"/>
      <c r="H607" s="77"/>
      <c r="I607" s="77"/>
      <c r="J607" s="77"/>
      <c r="K607" s="77"/>
      <c r="L607" s="77"/>
      <c r="M607" s="77"/>
      <c r="N607" s="77"/>
      <c r="O607" s="77"/>
      <c r="P607" s="77"/>
    </row>
    <row r="608" spans="1:16" ht="11.25" customHeight="1" x14ac:dyDescent="0.2">
      <c r="A608" s="132"/>
      <c r="B608" s="133"/>
      <c r="C608" s="89"/>
      <c r="D608" s="134"/>
      <c r="E608" s="77"/>
      <c r="F608" s="77"/>
      <c r="G608" s="77"/>
      <c r="H608" s="77"/>
      <c r="I608" s="77"/>
      <c r="J608" s="77"/>
      <c r="K608" s="77"/>
      <c r="L608" s="77"/>
      <c r="M608" s="77"/>
      <c r="N608" s="77"/>
      <c r="O608" s="77"/>
      <c r="P608" s="77"/>
    </row>
    <row r="609" spans="1:16" ht="11.25" customHeight="1" x14ac:dyDescent="0.2">
      <c r="A609" s="132"/>
      <c r="B609" s="133"/>
      <c r="C609" s="89"/>
      <c r="D609" s="134"/>
      <c r="E609" s="77"/>
      <c r="F609" s="77"/>
      <c r="G609" s="77"/>
      <c r="H609" s="77"/>
      <c r="I609" s="77"/>
      <c r="J609" s="77"/>
      <c r="K609" s="77"/>
      <c r="L609" s="77"/>
      <c r="M609" s="77"/>
      <c r="N609" s="77"/>
      <c r="O609" s="77"/>
      <c r="P609" s="77"/>
    </row>
    <row r="610" spans="1:16" ht="11.25" customHeight="1" x14ac:dyDescent="0.2">
      <c r="A610" s="132"/>
      <c r="B610" s="133"/>
      <c r="C610" s="89"/>
      <c r="D610" s="134"/>
      <c r="E610" s="77"/>
      <c r="F610" s="77"/>
      <c r="G610" s="77"/>
      <c r="H610" s="77"/>
      <c r="I610" s="77"/>
      <c r="J610" s="77"/>
      <c r="K610" s="77"/>
      <c r="L610" s="77"/>
      <c r="M610" s="77"/>
      <c r="N610" s="77"/>
      <c r="O610" s="77"/>
      <c r="P610" s="77"/>
    </row>
    <row r="611" spans="1:16" ht="11.25" customHeight="1" x14ac:dyDescent="0.2">
      <c r="A611" s="132"/>
      <c r="B611" s="133"/>
      <c r="C611" s="89"/>
      <c r="D611" s="134"/>
      <c r="E611" s="77"/>
      <c r="F611" s="77"/>
      <c r="G611" s="77"/>
      <c r="H611" s="77"/>
      <c r="I611" s="77"/>
      <c r="J611" s="77"/>
      <c r="K611" s="77"/>
      <c r="L611" s="77"/>
      <c r="M611" s="77"/>
      <c r="N611" s="77"/>
      <c r="O611" s="77"/>
      <c r="P611" s="77"/>
    </row>
    <row r="612" spans="1:16" ht="11.25" customHeight="1" x14ac:dyDescent="0.2">
      <c r="A612" s="132"/>
      <c r="B612" s="133"/>
      <c r="C612" s="89"/>
      <c r="D612" s="134"/>
      <c r="E612" s="77"/>
      <c r="F612" s="77"/>
      <c r="G612" s="77"/>
      <c r="H612" s="77"/>
      <c r="I612" s="77"/>
      <c r="J612" s="77"/>
      <c r="K612" s="77"/>
      <c r="L612" s="77"/>
      <c r="M612" s="77"/>
      <c r="N612" s="77"/>
      <c r="O612" s="77"/>
      <c r="P612" s="77"/>
    </row>
    <row r="613" spans="1:16" ht="11.25" customHeight="1" x14ac:dyDescent="0.2">
      <c r="A613" s="132"/>
      <c r="B613" s="133"/>
      <c r="C613" s="89"/>
      <c r="D613" s="134"/>
      <c r="E613" s="77"/>
      <c r="F613" s="77"/>
      <c r="G613" s="77"/>
      <c r="H613" s="77"/>
      <c r="I613" s="77"/>
      <c r="J613" s="77"/>
      <c r="K613" s="77"/>
      <c r="L613" s="77"/>
      <c r="M613" s="77"/>
      <c r="N613" s="77"/>
      <c r="O613" s="77"/>
      <c r="P613" s="77"/>
    </row>
    <row r="614" spans="1:16" ht="11.25" customHeight="1" x14ac:dyDescent="0.2">
      <c r="A614" s="132"/>
      <c r="B614" s="133"/>
      <c r="C614" s="89"/>
      <c r="D614" s="134"/>
      <c r="E614" s="77"/>
      <c r="F614" s="77"/>
      <c r="G614" s="77"/>
      <c r="H614" s="77"/>
      <c r="I614" s="77"/>
      <c r="J614" s="77"/>
      <c r="K614" s="77"/>
      <c r="L614" s="77"/>
      <c r="M614" s="77"/>
      <c r="N614" s="77"/>
      <c r="O614" s="77"/>
      <c r="P614" s="77"/>
    </row>
    <row r="615" spans="1:16" ht="11.25" customHeight="1" x14ac:dyDescent="0.2">
      <c r="A615" s="132"/>
      <c r="B615" s="133"/>
      <c r="C615" s="89"/>
      <c r="D615" s="134"/>
      <c r="E615" s="77"/>
      <c r="F615" s="77"/>
      <c r="G615" s="77"/>
      <c r="H615" s="77"/>
      <c r="I615" s="77"/>
      <c r="J615" s="77"/>
      <c r="K615" s="77"/>
      <c r="L615" s="77"/>
      <c r="M615" s="77"/>
      <c r="N615" s="77"/>
      <c r="O615" s="77"/>
      <c r="P615" s="77"/>
    </row>
    <row r="616" spans="1:16" ht="11.25" customHeight="1" x14ac:dyDescent="0.2">
      <c r="A616" s="132"/>
      <c r="B616" s="133"/>
      <c r="C616" s="89"/>
      <c r="D616" s="134"/>
      <c r="E616" s="77"/>
      <c r="F616" s="77"/>
      <c r="G616" s="77"/>
      <c r="H616" s="77"/>
      <c r="I616" s="77"/>
      <c r="J616" s="77"/>
      <c r="K616" s="77"/>
      <c r="L616" s="77"/>
      <c r="M616" s="77"/>
      <c r="N616" s="77"/>
      <c r="O616" s="77"/>
      <c r="P616" s="77"/>
    </row>
    <row r="617" spans="1:16" ht="11.25" customHeight="1" x14ac:dyDescent="0.2">
      <c r="A617" s="132"/>
      <c r="B617" s="133"/>
      <c r="C617" s="89"/>
      <c r="D617" s="134"/>
      <c r="E617" s="77"/>
      <c r="F617" s="77"/>
      <c r="G617" s="77"/>
      <c r="H617" s="77"/>
      <c r="I617" s="77"/>
      <c r="J617" s="77"/>
      <c r="K617" s="77"/>
      <c r="L617" s="77"/>
      <c r="M617" s="77"/>
      <c r="N617" s="77"/>
      <c r="O617" s="77"/>
      <c r="P617" s="77"/>
    </row>
    <row r="618" spans="1:16" ht="11.25" customHeight="1" x14ac:dyDescent="0.2">
      <c r="A618" s="132"/>
      <c r="B618" s="133"/>
      <c r="C618" s="89"/>
      <c r="D618" s="134"/>
      <c r="E618" s="77"/>
      <c r="F618" s="77"/>
      <c r="G618" s="77"/>
      <c r="H618" s="77"/>
      <c r="I618" s="77"/>
      <c r="J618" s="77"/>
      <c r="K618" s="77"/>
      <c r="L618" s="77"/>
      <c r="M618" s="77"/>
      <c r="N618" s="77"/>
      <c r="O618" s="77"/>
      <c r="P618" s="77"/>
    </row>
    <row r="619" spans="1:16" ht="11.25" customHeight="1" x14ac:dyDescent="0.2">
      <c r="A619" s="132"/>
      <c r="B619" s="133"/>
      <c r="C619" s="89"/>
      <c r="D619" s="134"/>
      <c r="E619" s="77"/>
      <c r="F619" s="77"/>
      <c r="G619" s="77"/>
      <c r="H619" s="77"/>
      <c r="I619" s="77"/>
      <c r="J619" s="77"/>
      <c r="K619" s="77"/>
      <c r="L619" s="77"/>
      <c r="M619" s="77"/>
      <c r="N619" s="77"/>
      <c r="O619" s="77"/>
      <c r="P619" s="77"/>
    </row>
    <row r="620" spans="1:16" ht="11.25" customHeight="1" x14ac:dyDescent="0.2">
      <c r="A620" s="132"/>
      <c r="B620" s="133"/>
      <c r="C620" s="89"/>
      <c r="D620" s="134"/>
      <c r="E620" s="77"/>
      <c r="F620" s="77"/>
      <c r="G620" s="77"/>
      <c r="H620" s="77"/>
      <c r="I620" s="77"/>
      <c r="J620" s="77"/>
      <c r="K620" s="77"/>
      <c r="L620" s="77"/>
      <c r="M620" s="77"/>
      <c r="N620" s="77"/>
      <c r="O620" s="77"/>
      <c r="P620" s="77"/>
    </row>
    <row r="621" spans="1:16" ht="11.25" customHeight="1" x14ac:dyDescent="0.2">
      <c r="A621" s="132"/>
      <c r="B621" s="133"/>
      <c r="C621" s="89"/>
      <c r="D621" s="134"/>
      <c r="E621" s="77"/>
      <c r="F621" s="77"/>
      <c r="G621" s="77"/>
      <c r="H621" s="77"/>
      <c r="I621" s="77"/>
      <c r="J621" s="77"/>
      <c r="K621" s="77"/>
      <c r="L621" s="77"/>
      <c r="M621" s="77"/>
      <c r="N621" s="77"/>
      <c r="O621" s="77"/>
      <c r="P621" s="77"/>
    </row>
    <row r="622" spans="1:16" ht="11.25" customHeight="1" x14ac:dyDescent="0.2">
      <c r="A622" s="132"/>
      <c r="B622" s="133"/>
      <c r="C622" s="89"/>
      <c r="D622" s="134"/>
      <c r="E622" s="77"/>
      <c r="F622" s="77"/>
      <c r="G622" s="77"/>
      <c r="H622" s="77"/>
      <c r="I622" s="77"/>
      <c r="J622" s="77"/>
      <c r="K622" s="77"/>
      <c r="L622" s="77"/>
      <c r="M622" s="77"/>
      <c r="N622" s="77"/>
      <c r="O622" s="77"/>
      <c r="P622" s="77"/>
    </row>
    <row r="623" spans="1:16" ht="11.25" customHeight="1" x14ac:dyDescent="0.2">
      <c r="A623" s="132"/>
      <c r="B623" s="133"/>
      <c r="C623" s="89"/>
      <c r="D623" s="134"/>
      <c r="E623" s="77"/>
      <c r="F623" s="77"/>
      <c r="G623" s="77"/>
      <c r="H623" s="77"/>
      <c r="I623" s="77"/>
      <c r="J623" s="77"/>
      <c r="K623" s="77"/>
      <c r="L623" s="77"/>
      <c r="M623" s="77"/>
      <c r="N623" s="77"/>
      <c r="O623" s="77"/>
      <c r="P623" s="77"/>
    </row>
    <row r="624" spans="1:16" ht="11.25" customHeight="1" x14ac:dyDescent="0.2">
      <c r="A624" s="132"/>
      <c r="B624" s="133"/>
      <c r="C624" s="89"/>
      <c r="D624" s="134"/>
      <c r="E624" s="77"/>
      <c r="F624" s="77"/>
      <c r="G624" s="77"/>
      <c r="H624" s="77"/>
      <c r="I624" s="77"/>
      <c r="J624" s="77"/>
      <c r="K624" s="77"/>
      <c r="L624" s="77"/>
      <c r="M624" s="77"/>
      <c r="N624" s="77"/>
      <c r="O624" s="77"/>
      <c r="P624" s="77"/>
    </row>
    <row r="625" spans="1:16" ht="11.25" customHeight="1" x14ac:dyDescent="0.2">
      <c r="A625" s="132"/>
      <c r="B625" s="133"/>
      <c r="C625" s="89"/>
      <c r="D625" s="134"/>
      <c r="E625" s="77"/>
      <c r="F625" s="77"/>
      <c r="G625" s="77"/>
      <c r="H625" s="77"/>
      <c r="I625" s="77"/>
      <c r="J625" s="77"/>
      <c r="K625" s="77"/>
      <c r="L625" s="77"/>
      <c r="M625" s="77"/>
      <c r="N625" s="77"/>
      <c r="O625" s="77"/>
      <c r="P625" s="77"/>
    </row>
    <row r="626" spans="1:16" ht="11.25" customHeight="1" x14ac:dyDescent="0.2">
      <c r="A626" s="132"/>
      <c r="B626" s="133"/>
      <c r="C626" s="89"/>
      <c r="D626" s="134"/>
      <c r="E626" s="77"/>
      <c r="F626" s="77"/>
      <c r="G626" s="77"/>
      <c r="H626" s="77"/>
      <c r="I626" s="77"/>
      <c r="J626" s="77"/>
      <c r="K626" s="77"/>
      <c r="L626" s="77"/>
      <c r="M626" s="77"/>
      <c r="N626" s="77"/>
      <c r="O626" s="77"/>
      <c r="P626" s="77"/>
    </row>
    <row r="627" spans="1:16" ht="11.25" customHeight="1" x14ac:dyDescent="0.2">
      <c r="A627" s="132"/>
      <c r="B627" s="133"/>
      <c r="C627" s="89"/>
      <c r="D627" s="134"/>
      <c r="E627" s="77"/>
      <c r="F627" s="77"/>
      <c r="G627" s="77"/>
      <c r="H627" s="77"/>
      <c r="I627" s="77"/>
      <c r="J627" s="77"/>
      <c r="K627" s="77"/>
      <c r="L627" s="77"/>
      <c r="M627" s="77"/>
      <c r="N627" s="77"/>
      <c r="O627" s="77"/>
      <c r="P627" s="77"/>
    </row>
    <row r="628" spans="1:16" ht="11.25" customHeight="1" x14ac:dyDescent="0.2">
      <c r="A628" s="132"/>
      <c r="B628" s="133"/>
      <c r="C628" s="89"/>
      <c r="D628" s="134"/>
      <c r="E628" s="77"/>
      <c r="F628" s="77"/>
      <c r="G628" s="77"/>
      <c r="H628" s="77"/>
      <c r="I628" s="77"/>
      <c r="J628" s="77"/>
      <c r="K628" s="77"/>
      <c r="L628" s="77"/>
      <c r="M628" s="77"/>
      <c r="N628" s="77"/>
      <c r="O628" s="77"/>
      <c r="P628" s="77"/>
    </row>
    <row r="629" spans="1:16" ht="11.25" customHeight="1" x14ac:dyDescent="0.2">
      <c r="A629" s="132"/>
      <c r="B629" s="133"/>
      <c r="C629" s="89"/>
      <c r="D629" s="134"/>
      <c r="E629" s="77"/>
      <c r="F629" s="77"/>
      <c r="G629" s="77"/>
      <c r="H629" s="77"/>
      <c r="I629" s="77"/>
      <c r="J629" s="77"/>
      <c r="K629" s="77"/>
      <c r="L629" s="77"/>
      <c r="M629" s="77"/>
      <c r="N629" s="77"/>
      <c r="O629" s="77"/>
      <c r="P629" s="77"/>
    </row>
    <row r="630" spans="1:16" ht="11.25" customHeight="1" x14ac:dyDescent="0.2">
      <c r="A630" s="132"/>
      <c r="B630" s="133"/>
      <c r="C630" s="89"/>
      <c r="D630" s="134"/>
      <c r="E630" s="77"/>
      <c r="F630" s="77"/>
      <c r="G630" s="77"/>
      <c r="H630" s="77"/>
      <c r="I630" s="77"/>
      <c r="J630" s="77"/>
      <c r="K630" s="77"/>
      <c r="L630" s="77"/>
      <c r="M630" s="77"/>
      <c r="N630" s="77"/>
      <c r="O630" s="77"/>
      <c r="P630" s="77"/>
    </row>
    <row r="631" spans="1:16" ht="11.25" customHeight="1" x14ac:dyDescent="0.2">
      <c r="A631" s="132"/>
      <c r="B631" s="133"/>
      <c r="C631" s="89"/>
      <c r="D631" s="134"/>
      <c r="E631" s="77"/>
      <c r="F631" s="77"/>
      <c r="G631" s="77"/>
      <c r="H631" s="77"/>
      <c r="I631" s="77"/>
      <c r="J631" s="77"/>
      <c r="K631" s="77"/>
      <c r="L631" s="77"/>
      <c r="M631" s="77"/>
      <c r="N631" s="77"/>
      <c r="O631" s="77"/>
      <c r="P631" s="77"/>
    </row>
    <row r="632" spans="1:16" ht="11.25" customHeight="1" x14ac:dyDescent="0.2">
      <c r="A632" s="132"/>
      <c r="B632" s="133"/>
      <c r="C632" s="89"/>
      <c r="D632" s="134"/>
      <c r="E632" s="77"/>
      <c r="F632" s="77"/>
      <c r="G632" s="77"/>
      <c r="H632" s="77"/>
      <c r="I632" s="77"/>
      <c r="J632" s="77"/>
      <c r="K632" s="77"/>
      <c r="L632" s="77"/>
      <c r="M632" s="77"/>
      <c r="N632" s="77"/>
      <c r="O632" s="77"/>
      <c r="P632" s="77"/>
    </row>
    <row r="633" spans="1:16" ht="11.25" customHeight="1" x14ac:dyDescent="0.2">
      <c r="A633" s="132"/>
      <c r="B633" s="133"/>
      <c r="C633" s="89"/>
      <c r="D633" s="134"/>
      <c r="E633" s="77"/>
      <c r="F633" s="77"/>
      <c r="G633" s="77"/>
      <c r="H633" s="77"/>
      <c r="I633" s="77"/>
      <c r="J633" s="77"/>
      <c r="K633" s="77"/>
      <c r="L633" s="77"/>
      <c r="M633" s="77"/>
      <c r="N633" s="77"/>
      <c r="O633" s="77"/>
      <c r="P633" s="77"/>
    </row>
    <row r="634" spans="1:16" ht="11.25" customHeight="1" x14ac:dyDescent="0.2">
      <c r="A634" s="132"/>
      <c r="B634" s="133"/>
      <c r="C634" s="89"/>
      <c r="D634" s="134"/>
      <c r="E634" s="77"/>
      <c r="F634" s="77"/>
      <c r="G634" s="77"/>
      <c r="H634" s="77"/>
      <c r="I634" s="77"/>
      <c r="J634" s="77"/>
      <c r="K634" s="77"/>
      <c r="L634" s="77"/>
      <c r="M634" s="77"/>
      <c r="N634" s="77"/>
      <c r="O634" s="77"/>
      <c r="P634" s="77"/>
    </row>
    <row r="635" spans="1:16" ht="11.25" customHeight="1" x14ac:dyDescent="0.2">
      <c r="A635" s="132"/>
      <c r="B635" s="133"/>
      <c r="C635" s="89"/>
      <c r="D635" s="134"/>
      <c r="E635" s="77"/>
      <c r="F635" s="77"/>
      <c r="G635" s="77"/>
      <c r="H635" s="77"/>
      <c r="I635" s="77"/>
      <c r="J635" s="77"/>
      <c r="K635" s="77"/>
      <c r="L635" s="77"/>
      <c r="M635" s="77"/>
      <c r="N635" s="77"/>
      <c r="O635" s="77"/>
      <c r="P635" s="77"/>
    </row>
    <row r="636" spans="1:16" ht="11.25" customHeight="1" x14ac:dyDescent="0.2">
      <c r="A636" s="132"/>
      <c r="B636" s="133"/>
      <c r="C636" s="89"/>
      <c r="D636" s="134"/>
      <c r="E636" s="77"/>
      <c r="F636" s="77"/>
      <c r="G636" s="77"/>
      <c r="H636" s="77"/>
      <c r="I636" s="77"/>
      <c r="J636" s="77"/>
      <c r="K636" s="77"/>
      <c r="L636" s="77"/>
      <c r="M636" s="77"/>
      <c r="N636" s="77"/>
      <c r="O636" s="77"/>
      <c r="P636" s="77"/>
    </row>
    <row r="637" spans="1:16" ht="11.25" customHeight="1" x14ac:dyDescent="0.2">
      <c r="A637" s="132"/>
      <c r="B637" s="133"/>
      <c r="C637" s="89"/>
      <c r="D637" s="134"/>
      <c r="E637" s="77"/>
      <c r="F637" s="77"/>
      <c r="G637" s="77"/>
      <c r="H637" s="77"/>
      <c r="I637" s="77"/>
      <c r="J637" s="77"/>
      <c r="K637" s="77"/>
      <c r="L637" s="77"/>
      <c r="M637" s="77"/>
      <c r="N637" s="77"/>
      <c r="O637" s="77"/>
      <c r="P637" s="77"/>
    </row>
    <row r="638" spans="1:16" ht="11.25" customHeight="1" x14ac:dyDescent="0.2">
      <c r="A638" s="132"/>
      <c r="B638" s="133"/>
      <c r="C638" s="89"/>
      <c r="D638" s="134"/>
      <c r="E638" s="77"/>
      <c r="F638" s="77"/>
      <c r="G638" s="77"/>
      <c r="H638" s="77"/>
      <c r="I638" s="77"/>
      <c r="J638" s="77"/>
      <c r="K638" s="77"/>
      <c r="L638" s="77"/>
      <c r="M638" s="77"/>
      <c r="N638" s="77"/>
      <c r="O638" s="77"/>
      <c r="P638" s="77"/>
    </row>
    <row r="639" spans="1:16" ht="11.25" customHeight="1" x14ac:dyDescent="0.2">
      <c r="A639" s="132"/>
      <c r="B639" s="133"/>
      <c r="C639" s="89"/>
      <c r="D639" s="134"/>
      <c r="E639" s="77"/>
      <c r="F639" s="77"/>
      <c r="G639" s="77"/>
      <c r="H639" s="77"/>
      <c r="I639" s="77"/>
      <c r="J639" s="77"/>
      <c r="K639" s="77"/>
      <c r="L639" s="77"/>
      <c r="M639" s="77"/>
      <c r="N639" s="77"/>
      <c r="O639" s="77"/>
      <c r="P639" s="77"/>
    </row>
    <row r="640" spans="1:16" ht="11.25" customHeight="1" x14ac:dyDescent="0.2">
      <c r="A640" s="132"/>
      <c r="B640" s="133"/>
      <c r="C640" s="89"/>
      <c r="D640" s="134"/>
      <c r="E640" s="77"/>
      <c r="F640" s="77"/>
      <c r="G640" s="77"/>
      <c r="H640" s="77"/>
      <c r="I640" s="77"/>
      <c r="J640" s="77"/>
      <c r="K640" s="77"/>
      <c r="L640" s="77"/>
      <c r="M640" s="77"/>
      <c r="N640" s="77"/>
      <c r="O640" s="77"/>
      <c r="P640" s="77"/>
    </row>
    <row r="641" spans="1:16" ht="11.25" customHeight="1" x14ac:dyDescent="0.2">
      <c r="A641" s="132"/>
      <c r="B641" s="133"/>
      <c r="C641" s="89"/>
      <c r="D641" s="134"/>
      <c r="E641" s="77"/>
      <c r="F641" s="77"/>
      <c r="G641" s="77"/>
      <c r="H641" s="77"/>
      <c r="I641" s="77"/>
      <c r="J641" s="77"/>
      <c r="K641" s="77"/>
      <c r="L641" s="77"/>
      <c r="M641" s="77"/>
      <c r="N641" s="77"/>
      <c r="O641" s="77"/>
      <c r="P641" s="77"/>
    </row>
    <row r="642" spans="1:16" ht="11.25" customHeight="1" x14ac:dyDescent="0.2">
      <c r="A642" s="132"/>
      <c r="B642" s="133"/>
      <c r="C642" s="89"/>
      <c r="D642" s="134"/>
      <c r="E642" s="77"/>
      <c r="F642" s="77"/>
      <c r="G642" s="77"/>
      <c r="H642" s="77"/>
      <c r="I642" s="77"/>
      <c r="J642" s="77"/>
      <c r="K642" s="77"/>
      <c r="L642" s="77"/>
      <c r="M642" s="77"/>
      <c r="N642" s="77"/>
      <c r="O642" s="77"/>
      <c r="P642" s="77"/>
    </row>
    <row r="643" spans="1:16" ht="11.25" customHeight="1" x14ac:dyDescent="0.2">
      <c r="A643" s="132"/>
      <c r="B643" s="133"/>
      <c r="C643" s="89"/>
      <c r="D643" s="134"/>
      <c r="E643" s="77"/>
      <c r="F643" s="77"/>
      <c r="G643" s="77"/>
      <c r="H643" s="77"/>
      <c r="I643" s="77"/>
      <c r="J643" s="77"/>
      <c r="K643" s="77"/>
      <c r="L643" s="77"/>
      <c r="M643" s="77"/>
      <c r="N643" s="77"/>
      <c r="O643" s="77"/>
      <c r="P643" s="77"/>
    </row>
    <row r="644" spans="1:16" ht="11.25" customHeight="1" x14ac:dyDescent="0.2">
      <c r="A644" s="132"/>
      <c r="B644" s="133"/>
      <c r="C644" s="89"/>
      <c r="D644" s="134"/>
      <c r="E644" s="77"/>
      <c r="F644" s="77"/>
      <c r="G644" s="77"/>
      <c r="H644" s="77"/>
      <c r="I644" s="77"/>
      <c r="J644" s="77"/>
      <c r="K644" s="77"/>
      <c r="L644" s="77"/>
      <c r="M644" s="77"/>
      <c r="N644" s="77"/>
      <c r="O644" s="77"/>
      <c r="P644" s="77"/>
    </row>
    <row r="645" spans="1:16" ht="11.25" customHeight="1" x14ac:dyDescent="0.2">
      <c r="A645" s="132"/>
      <c r="B645" s="133"/>
      <c r="C645" s="89"/>
      <c r="D645" s="134"/>
      <c r="E645" s="77"/>
      <c r="F645" s="77"/>
      <c r="G645" s="77"/>
      <c r="H645" s="77"/>
      <c r="I645" s="77"/>
      <c r="J645" s="77"/>
      <c r="K645" s="77"/>
      <c r="L645" s="77"/>
      <c r="M645" s="77"/>
      <c r="N645" s="77"/>
      <c r="O645" s="77"/>
      <c r="P645" s="77"/>
    </row>
    <row r="646" spans="1:16" ht="11.25" customHeight="1" x14ac:dyDescent="0.2">
      <c r="A646" s="132"/>
      <c r="B646" s="133"/>
      <c r="C646" s="89"/>
      <c r="D646" s="134"/>
      <c r="E646" s="77"/>
      <c r="F646" s="77"/>
      <c r="G646" s="77"/>
      <c r="H646" s="77"/>
      <c r="I646" s="77"/>
      <c r="J646" s="77"/>
      <c r="K646" s="77"/>
      <c r="L646" s="77"/>
      <c r="M646" s="77"/>
      <c r="N646" s="77"/>
      <c r="O646" s="77"/>
      <c r="P646" s="77"/>
    </row>
    <row r="647" spans="1:16" ht="11.25" customHeight="1" x14ac:dyDescent="0.2">
      <c r="A647" s="132"/>
      <c r="B647" s="133"/>
      <c r="C647" s="89"/>
      <c r="D647" s="134"/>
      <c r="E647" s="77"/>
      <c r="F647" s="77"/>
      <c r="G647" s="77"/>
      <c r="H647" s="77"/>
      <c r="I647" s="77"/>
      <c r="J647" s="77"/>
      <c r="K647" s="77"/>
      <c r="L647" s="77"/>
      <c r="M647" s="77"/>
      <c r="N647" s="77"/>
      <c r="O647" s="77"/>
      <c r="P647" s="77"/>
    </row>
    <row r="648" spans="1:16" ht="11.25" customHeight="1" x14ac:dyDescent="0.2">
      <c r="A648" s="132"/>
      <c r="B648" s="133"/>
      <c r="C648" s="89"/>
      <c r="D648" s="134"/>
      <c r="E648" s="77"/>
      <c r="F648" s="77"/>
      <c r="G648" s="77"/>
      <c r="H648" s="77"/>
      <c r="I648" s="77"/>
      <c r="J648" s="77"/>
      <c r="K648" s="77"/>
      <c r="L648" s="77"/>
      <c r="M648" s="77"/>
      <c r="N648" s="77"/>
      <c r="O648" s="77"/>
      <c r="P648" s="77"/>
    </row>
    <row r="649" spans="1:16" ht="11.25" customHeight="1" x14ac:dyDescent="0.2">
      <c r="A649" s="132"/>
      <c r="B649" s="133"/>
      <c r="C649" s="89"/>
      <c r="D649" s="134"/>
      <c r="E649" s="77"/>
      <c r="F649" s="77"/>
      <c r="G649" s="77"/>
      <c r="H649" s="77"/>
      <c r="I649" s="77"/>
      <c r="J649" s="77"/>
      <c r="K649" s="77"/>
      <c r="L649" s="77"/>
      <c r="M649" s="77"/>
      <c r="N649" s="77"/>
      <c r="O649" s="77"/>
      <c r="P649" s="77"/>
    </row>
    <row r="650" spans="1:16" ht="11.25" customHeight="1" x14ac:dyDescent="0.2">
      <c r="A650" s="132"/>
      <c r="B650" s="133"/>
      <c r="C650" s="89"/>
      <c r="D650" s="134"/>
      <c r="E650" s="77"/>
      <c r="F650" s="77"/>
      <c r="G650" s="77"/>
      <c r="H650" s="77"/>
      <c r="I650" s="77"/>
      <c r="J650" s="77"/>
      <c r="K650" s="77"/>
      <c r="L650" s="77"/>
      <c r="M650" s="77"/>
      <c r="N650" s="77"/>
      <c r="O650" s="77"/>
      <c r="P650" s="77"/>
    </row>
    <row r="651" spans="1:16" ht="11.25" customHeight="1" x14ac:dyDescent="0.2">
      <c r="A651" s="132"/>
      <c r="B651" s="133"/>
      <c r="C651" s="89"/>
      <c r="D651" s="134"/>
      <c r="E651" s="77"/>
      <c r="F651" s="77"/>
      <c r="G651" s="77"/>
      <c r="H651" s="77"/>
      <c r="I651" s="77"/>
      <c r="J651" s="77"/>
      <c r="K651" s="77"/>
      <c r="L651" s="77"/>
      <c r="M651" s="77"/>
      <c r="N651" s="77"/>
      <c r="O651" s="77"/>
      <c r="P651" s="77"/>
    </row>
    <row r="652" spans="1:16" ht="11.25" customHeight="1" x14ac:dyDescent="0.2">
      <c r="A652" s="132"/>
      <c r="B652" s="133"/>
      <c r="C652" s="89"/>
      <c r="D652" s="134"/>
      <c r="E652" s="77"/>
      <c r="F652" s="77"/>
      <c r="G652" s="77"/>
      <c r="H652" s="77"/>
      <c r="I652" s="77"/>
      <c r="J652" s="77"/>
      <c r="K652" s="77"/>
      <c r="L652" s="77"/>
      <c r="M652" s="77"/>
      <c r="N652" s="77"/>
      <c r="O652" s="77"/>
      <c r="P652" s="77"/>
    </row>
    <row r="653" spans="1:16" ht="11.25" customHeight="1" x14ac:dyDescent="0.2">
      <c r="A653" s="132"/>
      <c r="B653" s="133"/>
      <c r="C653" s="89"/>
      <c r="D653" s="134"/>
      <c r="E653" s="77"/>
      <c r="F653" s="77"/>
      <c r="G653" s="77"/>
      <c r="H653" s="77"/>
      <c r="I653" s="77"/>
      <c r="J653" s="77"/>
      <c r="K653" s="77"/>
      <c r="L653" s="77"/>
      <c r="M653" s="77"/>
      <c r="N653" s="77"/>
      <c r="O653" s="77"/>
      <c r="P653" s="77"/>
    </row>
    <row r="654" spans="1:16" ht="11.25" customHeight="1" x14ac:dyDescent="0.2">
      <c r="A654" s="132"/>
      <c r="B654" s="133"/>
      <c r="C654" s="89"/>
      <c r="D654" s="134"/>
      <c r="E654" s="77"/>
      <c r="F654" s="77"/>
      <c r="G654" s="77"/>
      <c r="H654" s="77"/>
      <c r="I654" s="77"/>
      <c r="J654" s="77"/>
      <c r="K654" s="77"/>
      <c r="L654" s="77"/>
      <c r="M654" s="77"/>
      <c r="N654" s="77"/>
      <c r="O654" s="77"/>
      <c r="P654" s="77"/>
    </row>
    <row r="655" spans="1:16" ht="11.25" customHeight="1" x14ac:dyDescent="0.2">
      <c r="A655" s="132"/>
      <c r="B655" s="133"/>
      <c r="C655" s="89"/>
      <c r="D655" s="134"/>
      <c r="E655" s="77"/>
      <c r="F655" s="77"/>
      <c r="G655" s="77"/>
      <c r="H655" s="77"/>
      <c r="I655" s="77"/>
      <c r="J655" s="77"/>
      <c r="K655" s="77"/>
      <c r="L655" s="77"/>
      <c r="M655" s="77"/>
      <c r="N655" s="77"/>
      <c r="O655" s="77"/>
      <c r="P655" s="77"/>
    </row>
    <row r="656" spans="1:16" ht="11.25" customHeight="1" x14ac:dyDescent="0.2">
      <c r="A656" s="132"/>
      <c r="B656" s="133"/>
      <c r="C656" s="89"/>
      <c r="D656" s="134"/>
      <c r="E656" s="77"/>
      <c r="F656" s="77"/>
      <c r="G656" s="77"/>
      <c r="H656" s="77"/>
      <c r="I656" s="77"/>
      <c r="J656" s="77"/>
      <c r="K656" s="77"/>
      <c r="L656" s="77"/>
      <c r="M656" s="77"/>
      <c r="N656" s="77"/>
      <c r="O656" s="77"/>
      <c r="P656" s="77"/>
    </row>
    <row r="657" spans="1:16" ht="11.25" customHeight="1" x14ac:dyDescent="0.2">
      <c r="A657" s="132"/>
      <c r="B657" s="133"/>
      <c r="C657" s="89"/>
      <c r="D657" s="134"/>
      <c r="E657" s="77"/>
      <c r="F657" s="77"/>
      <c r="G657" s="77"/>
      <c r="H657" s="77"/>
      <c r="I657" s="77"/>
      <c r="J657" s="77"/>
      <c r="K657" s="77"/>
      <c r="L657" s="77"/>
      <c r="M657" s="77"/>
      <c r="N657" s="77"/>
      <c r="O657" s="77"/>
      <c r="P657" s="77"/>
    </row>
    <row r="658" spans="1:16" ht="11.25" customHeight="1" x14ac:dyDescent="0.2">
      <c r="A658" s="132"/>
      <c r="B658" s="133"/>
      <c r="C658" s="89"/>
      <c r="D658" s="134"/>
      <c r="E658" s="77"/>
      <c r="F658" s="77"/>
      <c r="G658" s="77"/>
      <c r="H658" s="77"/>
      <c r="I658" s="77"/>
      <c r="J658" s="77"/>
      <c r="K658" s="77"/>
      <c r="L658" s="77"/>
      <c r="M658" s="77"/>
      <c r="N658" s="77"/>
      <c r="O658" s="77"/>
      <c r="P658" s="77"/>
    </row>
    <row r="659" spans="1:16" ht="11.25" customHeight="1" x14ac:dyDescent="0.2">
      <c r="A659" s="132"/>
      <c r="B659" s="133"/>
      <c r="C659" s="89"/>
      <c r="D659" s="134"/>
      <c r="E659" s="77"/>
      <c r="F659" s="77"/>
      <c r="G659" s="77"/>
      <c r="H659" s="77"/>
      <c r="I659" s="77"/>
      <c r="J659" s="77"/>
      <c r="K659" s="77"/>
      <c r="L659" s="77"/>
      <c r="M659" s="77"/>
      <c r="N659" s="77"/>
      <c r="O659" s="77"/>
      <c r="P659" s="77"/>
    </row>
    <row r="660" spans="1:16" ht="11.25" customHeight="1" x14ac:dyDescent="0.2">
      <c r="A660" s="132"/>
      <c r="B660" s="133"/>
      <c r="C660" s="89"/>
      <c r="D660" s="134"/>
      <c r="E660" s="77"/>
      <c r="F660" s="77"/>
      <c r="G660" s="77"/>
      <c r="H660" s="77"/>
      <c r="I660" s="77"/>
      <c r="J660" s="77"/>
      <c r="K660" s="77"/>
      <c r="L660" s="77"/>
      <c r="M660" s="77"/>
      <c r="N660" s="77"/>
      <c r="O660" s="77"/>
      <c r="P660" s="77"/>
    </row>
    <row r="661" spans="1:16" ht="11.25" customHeight="1" x14ac:dyDescent="0.2">
      <c r="A661" s="132"/>
      <c r="B661" s="133"/>
      <c r="C661" s="89"/>
      <c r="D661" s="134"/>
      <c r="E661" s="77"/>
      <c r="F661" s="77"/>
      <c r="G661" s="77"/>
      <c r="H661" s="77"/>
      <c r="I661" s="77"/>
      <c r="J661" s="77"/>
      <c r="K661" s="77"/>
      <c r="L661" s="77"/>
      <c r="M661" s="77"/>
      <c r="N661" s="77"/>
      <c r="O661" s="77"/>
      <c r="P661" s="77"/>
    </row>
    <row r="662" spans="1:16" ht="11.25" customHeight="1" x14ac:dyDescent="0.2">
      <c r="A662" s="132"/>
      <c r="B662" s="133"/>
      <c r="C662" s="89"/>
      <c r="D662" s="134"/>
      <c r="E662" s="77"/>
      <c r="F662" s="77"/>
      <c r="G662" s="77"/>
      <c r="H662" s="77"/>
      <c r="I662" s="77"/>
      <c r="J662" s="77"/>
      <c r="K662" s="77"/>
      <c r="L662" s="77"/>
      <c r="M662" s="77"/>
      <c r="N662" s="77"/>
      <c r="O662" s="77"/>
      <c r="P662" s="77"/>
    </row>
    <row r="663" spans="1:16" ht="11.25" customHeight="1" x14ac:dyDescent="0.2">
      <c r="A663" s="132"/>
      <c r="B663" s="133"/>
      <c r="C663" s="89"/>
      <c r="D663" s="134"/>
      <c r="E663" s="77"/>
      <c r="F663" s="77"/>
      <c r="G663" s="77"/>
      <c r="H663" s="77"/>
      <c r="I663" s="77"/>
      <c r="J663" s="77"/>
      <c r="K663" s="77"/>
      <c r="L663" s="77"/>
      <c r="M663" s="77"/>
      <c r="N663" s="77"/>
      <c r="O663" s="77"/>
      <c r="P663" s="77"/>
    </row>
    <row r="664" spans="1:16" ht="11.25" customHeight="1" x14ac:dyDescent="0.2">
      <c r="A664" s="132"/>
      <c r="B664" s="133"/>
      <c r="C664" s="89"/>
      <c r="D664" s="134"/>
      <c r="E664" s="77"/>
      <c r="F664" s="77"/>
      <c r="G664" s="77"/>
      <c r="H664" s="77"/>
      <c r="I664" s="77"/>
      <c r="J664" s="77"/>
      <c r="K664" s="77"/>
      <c r="L664" s="77"/>
      <c r="M664" s="77"/>
      <c r="N664" s="77"/>
      <c r="O664" s="77"/>
      <c r="P664" s="77"/>
    </row>
    <row r="665" spans="1:16" ht="11.25" customHeight="1" x14ac:dyDescent="0.2">
      <c r="A665" s="132"/>
      <c r="B665" s="133"/>
      <c r="C665" s="89"/>
      <c r="D665" s="134"/>
      <c r="E665" s="77"/>
      <c r="F665" s="77"/>
      <c r="G665" s="77"/>
      <c r="H665" s="77"/>
      <c r="I665" s="77"/>
      <c r="J665" s="77"/>
      <c r="K665" s="77"/>
      <c r="L665" s="77"/>
      <c r="M665" s="77"/>
      <c r="N665" s="77"/>
      <c r="O665" s="77"/>
      <c r="P665" s="77"/>
    </row>
    <row r="666" spans="1:16" ht="11.25" customHeight="1" x14ac:dyDescent="0.2">
      <c r="A666" s="132"/>
      <c r="B666" s="133"/>
      <c r="C666" s="89"/>
      <c r="D666" s="134"/>
      <c r="E666" s="77"/>
      <c r="F666" s="77"/>
      <c r="G666" s="77"/>
      <c r="H666" s="77"/>
      <c r="I666" s="77"/>
      <c r="J666" s="77"/>
      <c r="K666" s="77"/>
      <c r="L666" s="77"/>
      <c r="M666" s="77"/>
      <c r="N666" s="77"/>
      <c r="O666" s="77"/>
      <c r="P666" s="77"/>
    </row>
    <row r="667" spans="1:16" ht="11.25" customHeight="1" x14ac:dyDescent="0.2">
      <c r="A667" s="132"/>
      <c r="B667" s="133"/>
      <c r="C667" s="89"/>
      <c r="D667" s="134"/>
      <c r="E667" s="77"/>
      <c r="F667" s="77"/>
      <c r="G667" s="77"/>
      <c r="H667" s="77"/>
      <c r="I667" s="77"/>
      <c r="J667" s="77"/>
      <c r="K667" s="77"/>
      <c r="L667" s="77"/>
      <c r="M667" s="77"/>
      <c r="N667" s="77"/>
      <c r="O667" s="77"/>
      <c r="P667" s="77"/>
    </row>
    <row r="668" spans="1:16" ht="11.25" customHeight="1" x14ac:dyDescent="0.2">
      <c r="A668" s="132"/>
      <c r="B668" s="133"/>
      <c r="C668" s="89"/>
      <c r="D668" s="134"/>
      <c r="E668" s="77"/>
      <c r="F668" s="77"/>
      <c r="G668" s="77"/>
      <c r="H668" s="77"/>
      <c r="I668" s="77"/>
      <c r="J668" s="77"/>
      <c r="K668" s="77"/>
      <c r="L668" s="77"/>
      <c r="M668" s="77"/>
      <c r="N668" s="77"/>
      <c r="O668" s="77"/>
      <c r="P668" s="77"/>
    </row>
    <row r="669" spans="1:16" ht="11.25" customHeight="1" x14ac:dyDescent="0.2">
      <c r="A669" s="132"/>
      <c r="B669" s="133"/>
      <c r="C669" s="89"/>
      <c r="D669" s="134"/>
      <c r="E669" s="77"/>
      <c r="F669" s="77"/>
      <c r="G669" s="77"/>
      <c r="H669" s="77"/>
      <c r="I669" s="77"/>
      <c r="J669" s="77"/>
      <c r="K669" s="77"/>
      <c r="L669" s="77"/>
      <c r="M669" s="77"/>
      <c r="N669" s="77"/>
      <c r="O669" s="77"/>
      <c r="P669" s="77"/>
    </row>
    <row r="670" spans="1:16" ht="11.25" customHeight="1" x14ac:dyDescent="0.2">
      <c r="A670" s="132"/>
      <c r="B670" s="133"/>
      <c r="C670" s="89"/>
      <c r="D670" s="134"/>
      <c r="E670" s="77"/>
      <c r="F670" s="77"/>
      <c r="G670" s="77"/>
      <c r="H670" s="77"/>
      <c r="I670" s="77"/>
      <c r="J670" s="77"/>
      <c r="K670" s="77"/>
      <c r="L670" s="77"/>
      <c r="M670" s="77"/>
      <c r="N670" s="77"/>
      <c r="O670" s="77"/>
      <c r="P670" s="77"/>
    </row>
    <row r="671" spans="1:16" ht="11.25" customHeight="1" x14ac:dyDescent="0.2">
      <c r="A671" s="132"/>
      <c r="B671" s="133"/>
      <c r="C671" s="89"/>
      <c r="D671" s="134"/>
      <c r="E671" s="77"/>
      <c r="F671" s="77"/>
      <c r="G671" s="77"/>
      <c r="H671" s="77"/>
      <c r="I671" s="77"/>
      <c r="J671" s="77"/>
      <c r="K671" s="77"/>
      <c r="L671" s="77"/>
      <c r="M671" s="77"/>
      <c r="N671" s="77"/>
      <c r="O671" s="77"/>
      <c r="P671" s="77"/>
    </row>
    <row r="672" spans="1:16" ht="11.25" customHeight="1" x14ac:dyDescent="0.2">
      <c r="A672" s="132"/>
      <c r="B672" s="133"/>
      <c r="C672" s="89"/>
      <c r="D672" s="134"/>
      <c r="E672" s="77"/>
      <c r="F672" s="77"/>
      <c r="G672" s="77"/>
      <c r="H672" s="77"/>
      <c r="I672" s="77"/>
      <c r="J672" s="77"/>
      <c r="K672" s="77"/>
      <c r="L672" s="77"/>
      <c r="M672" s="77"/>
      <c r="N672" s="77"/>
      <c r="O672" s="77"/>
      <c r="P672" s="77"/>
    </row>
    <row r="673" spans="1:16" ht="11.25" customHeight="1" x14ac:dyDescent="0.2">
      <c r="A673" s="132"/>
      <c r="B673" s="133"/>
      <c r="C673" s="89"/>
      <c r="D673" s="134"/>
      <c r="E673" s="77"/>
      <c r="F673" s="77"/>
      <c r="G673" s="77"/>
      <c r="H673" s="77"/>
      <c r="I673" s="77"/>
      <c r="J673" s="77"/>
      <c r="K673" s="77"/>
      <c r="L673" s="77"/>
      <c r="M673" s="77"/>
      <c r="N673" s="77"/>
      <c r="O673" s="77"/>
      <c r="P673" s="77"/>
    </row>
    <row r="674" spans="1:16" ht="11.25" customHeight="1" x14ac:dyDescent="0.2">
      <c r="A674" s="132"/>
      <c r="B674" s="133"/>
      <c r="C674" s="89"/>
      <c r="D674" s="134"/>
      <c r="E674" s="77"/>
      <c r="F674" s="77"/>
      <c r="G674" s="77"/>
      <c r="H674" s="77"/>
      <c r="I674" s="77"/>
      <c r="J674" s="77"/>
      <c r="K674" s="77"/>
      <c r="L674" s="77"/>
      <c r="M674" s="77"/>
      <c r="N674" s="77"/>
      <c r="O674" s="77"/>
      <c r="P674" s="77"/>
    </row>
    <row r="675" spans="1:16" ht="11.25" customHeight="1" x14ac:dyDescent="0.2">
      <c r="A675" s="132"/>
      <c r="B675" s="133"/>
      <c r="C675" s="89"/>
      <c r="D675" s="134"/>
      <c r="E675" s="77"/>
      <c r="F675" s="77"/>
      <c r="G675" s="77"/>
      <c r="H675" s="77"/>
      <c r="I675" s="77"/>
      <c r="J675" s="77"/>
      <c r="K675" s="77"/>
      <c r="L675" s="77"/>
      <c r="M675" s="77"/>
      <c r="N675" s="77"/>
      <c r="O675" s="77"/>
      <c r="P675" s="77"/>
    </row>
    <row r="676" spans="1:16" ht="11.25" customHeight="1" x14ac:dyDescent="0.2">
      <c r="A676" s="132"/>
      <c r="B676" s="133"/>
      <c r="C676" s="89"/>
      <c r="D676" s="134"/>
      <c r="E676" s="77"/>
      <c r="F676" s="77"/>
      <c r="G676" s="77"/>
      <c r="H676" s="77"/>
      <c r="I676" s="77"/>
      <c r="J676" s="77"/>
      <c r="K676" s="77"/>
      <c r="L676" s="77"/>
      <c r="M676" s="77"/>
      <c r="N676" s="77"/>
      <c r="O676" s="77"/>
      <c r="P676" s="77"/>
    </row>
    <row r="677" spans="1:16" ht="11.25" customHeight="1" x14ac:dyDescent="0.2">
      <c r="A677" s="132"/>
      <c r="B677" s="133"/>
      <c r="C677" s="89"/>
      <c r="D677" s="134"/>
      <c r="E677" s="77"/>
      <c r="F677" s="77"/>
      <c r="G677" s="77"/>
      <c r="H677" s="77"/>
      <c r="I677" s="77"/>
      <c r="J677" s="77"/>
      <c r="K677" s="77"/>
      <c r="L677" s="77"/>
      <c r="M677" s="77"/>
      <c r="N677" s="77"/>
      <c r="O677" s="77"/>
      <c r="P677" s="77"/>
    </row>
    <row r="678" spans="1:16" ht="11.25" customHeight="1" x14ac:dyDescent="0.2">
      <c r="A678" s="132"/>
      <c r="B678" s="133"/>
      <c r="C678" s="89"/>
      <c r="D678" s="134"/>
      <c r="E678" s="77"/>
      <c r="F678" s="77"/>
      <c r="G678" s="77"/>
      <c r="H678" s="77"/>
      <c r="I678" s="77"/>
      <c r="J678" s="77"/>
      <c r="K678" s="77"/>
      <c r="L678" s="77"/>
      <c r="M678" s="77"/>
      <c r="N678" s="77"/>
      <c r="O678" s="77"/>
      <c r="P678" s="77"/>
    </row>
    <row r="679" spans="1:16" ht="11.25" customHeight="1" x14ac:dyDescent="0.2">
      <c r="A679" s="132"/>
      <c r="B679" s="133"/>
      <c r="C679" s="89"/>
      <c r="D679" s="134"/>
      <c r="E679" s="77"/>
      <c r="F679" s="77"/>
      <c r="G679" s="77"/>
      <c r="H679" s="77"/>
      <c r="I679" s="77"/>
      <c r="J679" s="77"/>
      <c r="K679" s="77"/>
      <c r="L679" s="77"/>
      <c r="M679" s="77"/>
      <c r="N679" s="77"/>
      <c r="O679" s="77"/>
      <c r="P679" s="77"/>
    </row>
    <row r="680" spans="1:16" ht="11.25" customHeight="1" x14ac:dyDescent="0.2">
      <c r="A680" s="132"/>
      <c r="B680" s="133"/>
      <c r="C680" s="89"/>
      <c r="D680" s="134"/>
      <c r="E680" s="77"/>
      <c r="F680" s="77"/>
      <c r="G680" s="77"/>
      <c r="H680" s="77"/>
      <c r="I680" s="77"/>
      <c r="J680" s="77"/>
      <c r="K680" s="77"/>
      <c r="L680" s="77"/>
      <c r="M680" s="77"/>
      <c r="N680" s="77"/>
      <c r="O680" s="77"/>
      <c r="P680" s="77"/>
    </row>
    <row r="681" spans="1:16" ht="11.25" customHeight="1" x14ac:dyDescent="0.2">
      <c r="A681" s="132"/>
      <c r="B681" s="133"/>
      <c r="C681" s="89"/>
      <c r="D681" s="134"/>
      <c r="E681" s="77"/>
      <c r="F681" s="77"/>
      <c r="G681" s="77"/>
      <c r="H681" s="77"/>
      <c r="I681" s="77"/>
      <c r="J681" s="77"/>
      <c r="K681" s="77"/>
      <c r="L681" s="77"/>
      <c r="M681" s="77"/>
      <c r="N681" s="77"/>
      <c r="O681" s="77"/>
      <c r="P681" s="77"/>
    </row>
    <row r="682" spans="1:16" ht="11.25" customHeight="1" x14ac:dyDescent="0.2">
      <c r="A682" s="132"/>
      <c r="B682" s="133"/>
      <c r="C682" s="89"/>
      <c r="D682" s="134"/>
      <c r="E682" s="77"/>
      <c r="F682" s="77"/>
      <c r="G682" s="77"/>
      <c r="H682" s="77"/>
      <c r="I682" s="77"/>
      <c r="J682" s="77"/>
      <c r="K682" s="77"/>
      <c r="L682" s="77"/>
      <c r="M682" s="77"/>
      <c r="N682" s="77"/>
      <c r="O682" s="77"/>
      <c r="P682" s="77"/>
    </row>
    <row r="683" spans="1:16" ht="11.25" customHeight="1" x14ac:dyDescent="0.2">
      <c r="A683" s="132"/>
      <c r="B683" s="133"/>
      <c r="C683" s="89"/>
      <c r="D683" s="134"/>
      <c r="E683" s="77"/>
      <c r="F683" s="77"/>
      <c r="G683" s="77"/>
      <c r="H683" s="77"/>
      <c r="I683" s="77"/>
      <c r="J683" s="77"/>
      <c r="K683" s="77"/>
      <c r="L683" s="77"/>
      <c r="M683" s="77"/>
      <c r="N683" s="77"/>
      <c r="O683" s="77"/>
      <c r="P683" s="77"/>
    </row>
    <row r="684" spans="1:16" ht="11.25" customHeight="1" x14ac:dyDescent="0.2">
      <c r="A684" s="132"/>
      <c r="B684" s="133"/>
      <c r="C684" s="89"/>
      <c r="D684" s="134"/>
      <c r="E684" s="77"/>
      <c r="F684" s="77"/>
      <c r="G684" s="77"/>
      <c r="H684" s="77"/>
      <c r="I684" s="77"/>
      <c r="J684" s="77"/>
      <c r="K684" s="77"/>
      <c r="L684" s="77"/>
      <c r="M684" s="77"/>
      <c r="N684" s="77"/>
      <c r="O684" s="77"/>
      <c r="P684" s="77"/>
    </row>
    <row r="685" spans="1:16" ht="11.25" customHeight="1" x14ac:dyDescent="0.2">
      <c r="A685" s="132"/>
      <c r="B685" s="133"/>
      <c r="C685" s="89"/>
      <c r="D685" s="134"/>
      <c r="E685" s="77"/>
      <c r="F685" s="77"/>
      <c r="G685" s="77"/>
      <c r="H685" s="77"/>
      <c r="I685" s="77"/>
      <c r="J685" s="77"/>
      <c r="K685" s="77"/>
      <c r="L685" s="77"/>
      <c r="M685" s="77"/>
      <c r="N685" s="77"/>
      <c r="O685" s="77"/>
      <c r="P685" s="77"/>
    </row>
    <row r="686" spans="1:16" ht="11.25" customHeight="1" x14ac:dyDescent="0.2">
      <c r="A686" s="132"/>
      <c r="B686" s="133"/>
      <c r="C686" s="89"/>
      <c r="D686" s="134"/>
      <c r="E686" s="77"/>
      <c r="F686" s="77"/>
      <c r="G686" s="77"/>
      <c r="H686" s="77"/>
      <c r="I686" s="77"/>
      <c r="J686" s="77"/>
      <c r="K686" s="77"/>
      <c r="L686" s="77"/>
      <c r="M686" s="77"/>
      <c r="N686" s="77"/>
      <c r="O686" s="77"/>
      <c r="P686" s="77"/>
    </row>
    <row r="687" spans="1:16" ht="11.25" customHeight="1" x14ac:dyDescent="0.2">
      <c r="A687" s="132"/>
      <c r="B687" s="133"/>
      <c r="C687" s="89"/>
      <c r="D687" s="134"/>
      <c r="E687" s="77"/>
      <c r="F687" s="77"/>
      <c r="G687" s="77"/>
      <c r="H687" s="77"/>
      <c r="I687" s="77"/>
      <c r="J687" s="77"/>
      <c r="K687" s="77"/>
      <c r="L687" s="77"/>
      <c r="M687" s="77"/>
      <c r="N687" s="77"/>
      <c r="O687" s="77"/>
      <c r="P687" s="77"/>
    </row>
    <row r="688" spans="1:16" ht="11.25" customHeight="1" x14ac:dyDescent="0.2">
      <c r="A688" s="132"/>
      <c r="B688" s="133"/>
      <c r="C688" s="89"/>
      <c r="D688" s="134"/>
      <c r="E688" s="77"/>
      <c r="F688" s="77"/>
      <c r="G688" s="77"/>
      <c r="H688" s="77"/>
      <c r="I688" s="77"/>
      <c r="J688" s="77"/>
      <c r="K688" s="77"/>
      <c r="L688" s="77"/>
      <c r="M688" s="77"/>
      <c r="N688" s="77"/>
      <c r="O688" s="77"/>
      <c r="P688" s="77"/>
    </row>
    <row r="689" spans="1:16" ht="11.25" customHeight="1" x14ac:dyDescent="0.2">
      <c r="A689" s="132"/>
      <c r="B689" s="133"/>
      <c r="C689" s="89"/>
      <c r="D689" s="134"/>
      <c r="E689" s="77"/>
      <c r="F689" s="77"/>
      <c r="G689" s="77"/>
      <c r="H689" s="77"/>
      <c r="I689" s="77"/>
      <c r="J689" s="77"/>
      <c r="K689" s="77"/>
      <c r="L689" s="77"/>
      <c r="M689" s="77"/>
      <c r="N689" s="77"/>
      <c r="O689" s="77"/>
      <c r="P689" s="77"/>
    </row>
    <row r="690" spans="1:16" ht="11.25" customHeight="1" x14ac:dyDescent="0.2">
      <c r="A690" s="132"/>
      <c r="B690" s="133"/>
      <c r="C690" s="89"/>
      <c r="D690" s="134"/>
      <c r="E690" s="77"/>
      <c r="F690" s="77"/>
      <c r="G690" s="77"/>
      <c r="H690" s="77"/>
      <c r="I690" s="77"/>
      <c r="J690" s="77"/>
      <c r="K690" s="77"/>
      <c r="L690" s="77"/>
      <c r="M690" s="77"/>
      <c r="N690" s="77"/>
      <c r="O690" s="77"/>
      <c r="P690" s="77"/>
    </row>
    <row r="691" spans="1:16" ht="11.25" customHeight="1" x14ac:dyDescent="0.2">
      <c r="A691" s="132"/>
      <c r="B691" s="133"/>
      <c r="C691" s="89"/>
      <c r="D691" s="134"/>
      <c r="E691" s="77"/>
      <c r="F691" s="77"/>
      <c r="G691" s="77"/>
      <c r="H691" s="77"/>
      <c r="I691" s="77"/>
      <c r="J691" s="77"/>
      <c r="K691" s="77"/>
      <c r="L691" s="77"/>
      <c r="M691" s="77"/>
      <c r="N691" s="77"/>
      <c r="O691" s="77"/>
      <c r="P691" s="77"/>
    </row>
    <row r="692" spans="1:16" ht="11.25" customHeight="1" x14ac:dyDescent="0.2">
      <c r="A692" s="132"/>
      <c r="B692" s="133"/>
      <c r="C692" s="89"/>
      <c r="D692" s="134"/>
      <c r="E692" s="77"/>
      <c r="F692" s="77"/>
      <c r="G692" s="77"/>
      <c r="H692" s="77"/>
      <c r="I692" s="77"/>
      <c r="J692" s="77"/>
      <c r="K692" s="77"/>
      <c r="L692" s="77"/>
      <c r="M692" s="77"/>
      <c r="N692" s="77"/>
      <c r="O692" s="77"/>
      <c r="P692" s="77"/>
    </row>
    <row r="693" spans="1:16" ht="11.25" customHeight="1" x14ac:dyDescent="0.2">
      <c r="A693" s="132"/>
      <c r="B693" s="133"/>
      <c r="C693" s="89"/>
      <c r="D693" s="134"/>
      <c r="E693" s="77"/>
      <c r="F693" s="77"/>
      <c r="G693" s="77"/>
      <c r="H693" s="77"/>
      <c r="I693" s="77"/>
      <c r="J693" s="77"/>
      <c r="K693" s="77"/>
      <c r="L693" s="77"/>
      <c r="M693" s="77"/>
      <c r="N693" s="77"/>
      <c r="O693" s="77"/>
      <c r="P693" s="77"/>
    </row>
    <row r="694" spans="1:16" ht="11.25" customHeight="1" x14ac:dyDescent="0.2">
      <c r="A694" s="132"/>
      <c r="B694" s="133"/>
      <c r="C694" s="89"/>
      <c r="D694" s="134"/>
      <c r="E694" s="77"/>
      <c r="F694" s="77"/>
      <c r="G694" s="77"/>
      <c r="H694" s="77"/>
      <c r="I694" s="77"/>
      <c r="J694" s="77"/>
      <c r="K694" s="77"/>
      <c r="L694" s="77"/>
      <c r="M694" s="77"/>
      <c r="N694" s="77"/>
      <c r="O694" s="77"/>
      <c r="P694" s="77"/>
    </row>
    <row r="695" spans="1:16" ht="11.25" customHeight="1" x14ac:dyDescent="0.2">
      <c r="A695" s="132"/>
      <c r="B695" s="133"/>
      <c r="C695" s="89"/>
      <c r="D695" s="134"/>
      <c r="E695" s="77"/>
      <c r="F695" s="77"/>
      <c r="G695" s="77"/>
      <c r="H695" s="77"/>
      <c r="I695" s="77"/>
      <c r="J695" s="77"/>
      <c r="K695" s="77"/>
      <c r="L695" s="77"/>
      <c r="M695" s="77"/>
      <c r="N695" s="77"/>
      <c r="O695" s="77"/>
      <c r="P695" s="77"/>
    </row>
    <row r="696" spans="1:16" ht="11.25" customHeight="1" x14ac:dyDescent="0.2">
      <c r="A696" s="132"/>
      <c r="B696" s="133"/>
      <c r="C696" s="89"/>
      <c r="D696" s="134"/>
      <c r="E696" s="77"/>
      <c r="F696" s="77"/>
      <c r="G696" s="77"/>
      <c r="H696" s="77"/>
      <c r="I696" s="77"/>
      <c r="J696" s="77"/>
      <c r="K696" s="77"/>
      <c r="L696" s="77"/>
      <c r="M696" s="77"/>
      <c r="N696" s="77"/>
      <c r="O696" s="77"/>
      <c r="P696" s="77"/>
    </row>
    <row r="697" spans="1:16" ht="11.25" customHeight="1" x14ac:dyDescent="0.2">
      <c r="A697" s="132"/>
      <c r="B697" s="133"/>
      <c r="C697" s="89"/>
      <c r="D697" s="134"/>
      <c r="E697" s="77"/>
      <c r="F697" s="77"/>
      <c r="G697" s="77"/>
      <c r="H697" s="77"/>
      <c r="I697" s="77"/>
      <c r="J697" s="77"/>
      <c r="K697" s="77"/>
      <c r="L697" s="77"/>
      <c r="M697" s="77"/>
      <c r="N697" s="77"/>
      <c r="O697" s="77"/>
      <c r="P697" s="77"/>
    </row>
    <row r="698" spans="1:16" ht="11.25" customHeight="1" x14ac:dyDescent="0.2">
      <c r="A698" s="132"/>
      <c r="B698" s="133"/>
      <c r="C698" s="89"/>
      <c r="D698" s="134"/>
      <c r="E698" s="77"/>
      <c r="F698" s="77"/>
      <c r="G698" s="77"/>
      <c r="H698" s="77"/>
      <c r="I698" s="77"/>
      <c r="J698" s="77"/>
      <c r="K698" s="77"/>
      <c r="L698" s="77"/>
      <c r="M698" s="77"/>
      <c r="N698" s="77"/>
      <c r="O698" s="77"/>
      <c r="P698" s="77"/>
    </row>
    <row r="699" spans="1:16" ht="11.25" customHeight="1" x14ac:dyDescent="0.2">
      <c r="A699" s="132"/>
      <c r="B699" s="133"/>
      <c r="C699" s="89"/>
      <c r="D699" s="134"/>
      <c r="E699" s="77"/>
      <c r="F699" s="77"/>
      <c r="G699" s="77"/>
      <c r="H699" s="77"/>
      <c r="I699" s="77"/>
      <c r="J699" s="77"/>
      <c r="K699" s="77"/>
      <c r="L699" s="77"/>
      <c r="M699" s="77"/>
      <c r="N699" s="77"/>
      <c r="O699" s="77"/>
      <c r="P699" s="77"/>
    </row>
    <row r="700" spans="1:16" ht="11.25" customHeight="1" x14ac:dyDescent="0.2">
      <c r="A700" s="132"/>
      <c r="B700" s="133"/>
      <c r="C700" s="89"/>
      <c r="D700" s="134"/>
      <c r="E700" s="77"/>
      <c r="F700" s="77"/>
      <c r="G700" s="77"/>
      <c r="H700" s="77"/>
      <c r="I700" s="77"/>
      <c r="J700" s="77"/>
      <c r="K700" s="77"/>
      <c r="L700" s="77"/>
      <c r="M700" s="77"/>
      <c r="N700" s="77"/>
      <c r="O700" s="77"/>
      <c r="P700" s="77"/>
    </row>
    <row r="701" spans="1:16" ht="11.25" customHeight="1" x14ac:dyDescent="0.2">
      <c r="A701" s="132"/>
      <c r="B701" s="133"/>
      <c r="C701" s="89"/>
      <c r="D701" s="134"/>
      <c r="E701" s="77"/>
      <c r="F701" s="77"/>
      <c r="G701" s="77"/>
      <c r="H701" s="77"/>
      <c r="I701" s="77"/>
      <c r="J701" s="77"/>
      <c r="K701" s="77"/>
      <c r="L701" s="77"/>
      <c r="M701" s="77"/>
      <c r="N701" s="77"/>
      <c r="O701" s="77"/>
      <c r="P701" s="77"/>
    </row>
    <row r="702" spans="1:16" ht="11.25" customHeight="1" x14ac:dyDescent="0.2">
      <c r="A702" s="132"/>
      <c r="B702" s="133"/>
      <c r="C702" s="89"/>
      <c r="D702" s="134"/>
      <c r="E702" s="77"/>
      <c r="F702" s="77"/>
      <c r="G702" s="77"/>
      <c r="H702" s="77"/>
      <c r="I702" s="77"/>
      <c r="J702" s="77"/>
      <c r="K702" s="77"/>
      <c r="L702" s="77"/>
      <c r="M702" s="77"/>
      <c r="N702" s="77"/>
      <c r="O702" s="77"/>
      <c r="P702" s="77"/>
    </row>
    <row r="703" spans="1:16" ht="11.25" customHeight="1" x14ac:dyDescent="0.2">
      <c r="A703" s="132"/>
      <c r="B703" s="133"/>
      <c r="C703" s="89"/>
      <c r="D703" s="134"/>
      <c r="E703" s="77"/>
      <c r="F703" s="77"/>
      <c r="G703" s="77"/>
      <c r="H703" s="77"/>
      <c r="I703" s="77"/>
      <c r="J703" s="77"/>
      <c r="K703" s="77"/>
      <c r="L703" s="77"/>
      <c r="M703" s="77"/>
      <c r="N703" s="77"/>
      <c r="O703" s="77"/>
      <c r="P703" s="77"/>
    </row>
    <row r="704" spans="1:16" ht="11.25" customHeight="1" x14ac:dyDescent="0.2">
      <c r="A704" s="132"/>
      <c r="B704" s="133"/>
      <c r="C704" s="89"/>
      <c r="D704" s="134"/>
      <c r="E704" s="77"/>
      <c r="F704" s="77"/>
      <c r="G704" s="77"/>
      <c r="H704" s="77"/>
      <c r="I704" s="77"/>
      <c r="J704" s="77"/>
      <c r="K704" s="77"/>
      <c r="L704" s="77"/>
      <c r="M704" s="77"/>
      <c r="N704" s="77"/>
      <c r="O704" s="77"/>
      <c r="P704" s="77"/>
    </row>
    <row r="705" spans="1:16" ht="11.25" customHeight="1" x14ac:dyDescent="0.2">
      <c r="A705" s="132"/>
      <c r="B705" s="133"/>
      <c r="C705" s="89"/>
      <c r="D705" s="134"/>
      <c r="E705" s="77"/>
      <c r="F705" s="77"/>
      <c r="G705" s="77"/>
      <c r="H705" s="77"/>
      <c r="I705" s="77"/>
      <c r="J705" s="77"/>
      <c r="K705" s="77"/>
      <c r="L705" s="77"/>
      <c r="M705" s="77"/>
      <c r="N705" s="77"/>
      <c r="O705" s="77"/>
      <c r="P705" s="77"/>
    </row>
    <row r="706" spans="1:16" ht="11.25" customHeight="1" x14ac:dyDescent="0.2">
      <c r="A706" s="132"/>
      <c r="B706" s="133"/>
      <c r="C706" s="89"/>
      <c r="D706" s="134"/>
      <c r="E706" s="77"/>
      <c r="F706" s="77"/>
      <c r="G706" s="77"/>
      <c r="H706" s="77"/>
      <c r="I706" s="77"/>
      <c r="J706" s="77"/>
      <c r="K706" s="77"/>
      <c r="L706" s="77"/>
      <c r="M706" s="77"/>
      <c r="N706" s="77"/>
      <c r="O706" s="77"/>
      <c r="P706" s="77"/>
    </row>
    <row r="707" spans="1:16" ht="11.25" customHeight="1" x14ac:dyDescent="0.2">
      <c r="A707" s="132"/>
      <c r="B707" s="133"/>
      <c r="C707" s="89"/>
      <c r="D707" s="134"/>
      <c r="E707" s="77"/>
      <c r="F707" s="77"/>
      <c r="G707" s="77"/>
      <c r="H707" s="77"/>
      <c r="I707" s="77"/>
      <c r="J707" s="77"/>
      <c r="K707" s="77"/>
      <c r="L707" s="77"/>
      <c r="M707" s="77"/>
      <c r="N707" s="77"/>
      <c r="O707" s="77"/>
      <c r="P707" s="77"/>
    </row>
    <row r="708" spans="1:16" ht="11.25" customHeight="1" x14ac:dyDescent="0.2">
      <c r="A708" s="132"/>
      <c r="B708" s="133"/>
      <c r="C708" s="89"/>
      <c r="D708" s="134"/>
      <c r="E708" s="77"/>
      <c r="F708" s="77"/>
      <c r="G708" s="77"/>
      <c r="H708" s="77"/>
      <c r="I708" s="77"/>
      <c r="J708" s="77"/>
      <c r="K708" s="77"/>
      <c r="L708" s="77"/>
      <c r="M708" s="77"/>
      <c r="N708" s="77"/>
      <c r="O708" s="77"/>
      <c r="P708" s="77"/>
    </row>
    <row r="709" spans="1:16" ht="11.25" customHeight="1" x14ac:dyDescent="0.2">
      <c r="A709" s="132"/>
      <c r="B709" s="133"/>
      <c r="C709" s="89"/>
      <c r="D709" s="134"/>
      <c r="E709" s="77"/>
      <c r="F709" s="77"/>
      <c r="G709" s="77"/>
      <c r="H709" s="77"/>
      <c r="I709" s="77"/>
      <c r="J709" s="77"/>
      <c r="K709" s="77"/>
      <c r="L709" s="77"/>
      <c r="M709" s="77"/>
      <c r="N709" s="77"/>
      <c r="O709" s="77"/>
      <c r="P709" s="77"/>
    </row>
    <row r="710" spans="1:16" ht="11.25" customHeight="1" x14ac:dyDescent="0.2">
      <c r="A710" s="132"/>
      <c r="B710" s="133"/>
      <c r="C710" s="89"/>
      <c r="D710" s="134"/>
      <c r="E710" s="77"/>
      <c r="F710" s="77"/>
      <c r="G710" s="77"/>
      <c r="H710" s="77"/>
      <c r="I710" s="77"/>
      <c r="J710" s="77"/>
      <c r="K710" s="77"/>
      <c r="L710" s="77"/>
      <c r="M710" s="77"/>
      <c r="N710" s="77"/>
      <c r="O710" s="77"/>
      <c r="P710" s="77"/>
    </row>
    <row r="711" spans="1:16" ht="11.25" customHeight="1" x14ac:dyDescent="0.2">
      <c r="A711" s="132"/>
      <c r="B711" s="133"/>
      <c r="C711" s="89"/>
      <c r="D711" s="134"/>
      <c r="E711" s="77"/>
      <c r="F711" s="77"/>
      <c r="G711" s="77"/>
      <c r="H711" s="77"/>
      <c r="I711" s="77"/>
      <c r="J711" s="77"/>
      <c r="K711" s="77"/>
      <c r="L711" s="77"/>
      <c r="M711" s="77"/>
      <c r="N711" s="77"/>
      <c r="O711" s="77"/>
      <c r="P711" s="77"/>
    </row>
    <row r="712" spans="1:16" ht="11.25" customHeight="1" x14ac:dyDescent="0.2">
      <c r="A712" s="132"/>
      <c r="B712" s="133"/>
      <c r="C712" s="89"/>
      <c r="D712" s="134"/>
      <c r="E712" s="77"/>
      <c r="F712" s="77"/>
      <c r="G712" s="77"/>
      <c r="H712" s="77"/>
      <c r="I712" s="77"/>
      <c r="J712" s="77"/>
      <c r="K712" s="77"/>
      <c r="L712" s="77"/>
      <c r="M712" s="77"/>
      <c r="N712" s="77"/>
      <c r="O712" s="77"/>
      <c r="P712" s="77"/>
    </row>
    <row r="713" spans="1:16" ht="11.25" customHeight="1" x14ac:dyDescent="0.2">
      <c r="A713" s="132"/>
      <c r="B713" s="133"/>
      <c r="C713" s="89"/>
      <c r="D713" s="134"/>
      <c r="E713" s="77"/>
      <c r="F713" s="77"/>
      <c r="G713" s="77"/>
      <c r="H713" s="77"/>
      <c r="I713" s="77"/>
      <c r="J713" s="77"/>
      <c r="K713" s="77"/>
      <c r="L713" s="77"/>
      <c r="M713" s="77"/>
      <c r="N713" s="77"/>
      <c r="O713" s="77"/>
      <c r="P713" s="77"/>
    </row>
    <row r="714" spans="1:16" ht="11.25" customHeight="1" x14ac:dyDescent="0.2">
      <c r="A714" s="132"/>
      <c r="B714" s="133"/>
      <c r="C714" s="89"/>
      <c r="D714" s="134"/>
      <c r="E714" s="77"/>
      <c r="F714" s="77"/>
      <c r="G714" s="77"/>
      <c r="H714" s="77"/>
      <c r="I714" s="77"/>
      <c r="J714" s="77"/>
      <c r="K714" s="77"/>
      <c r="L714" s="77"/>
      <c r="M714" s="77"/>
      <c r="N714" s="77"/>
      <c r="O714" s="77"/>
      <c r="P714" s="77"/>
    </row>
    <row r="715" spans="1:16" ht="11.25" customHeight="1" x14ac:dyDescent="0.2">
      <c r="A715" s="132"/>
      <c r="B715" s="133"/>
      <c r="C715" s="89"/>
      <c r="D715" s="134"/>
      <c r="E715" s="77"/>
      <c r="F715" s="77"/>
      <c r="G715" s="77"/>
      <c r="H715" s="77"/>
      <c r="I715" s="77"/>
      <c r="J715" s="77"/>
      <c r="K715" s="77"/>
      <c r="L715" s="77"/>
      <c r="M715" s="77"/>
      <c r="N715" s="77"/>
      <c r="O715" s="77"/>
      <c r="P715" s="77"/>
    </row>
    <row r="716" spans="1:16" ht="11.25" customHeight="1" x14ac:dyDescent="0.2">
      <c r="A716" s="132"/>
      <c r="B716" s="133"/>
      <c r="C716" s="89"/>
      <c r="D716" s="134"/>
      <c r="E716" s="77"/>
      <c r="F716" s="77"/>
      <c r="G716" s="77"/>
      <c r="H716" s="77"/>
      <c r="I716" s="77"/>
      <c r="J716" s="77"/>
      <c r="K716" s="77"/>
      <c r="L716" s="77"/>
      <c r="M716" s="77"/>
      <c r="N716" s="77"/>
      <c r="O716" s="77"/>
      <c r="P716" s="77"/>
    </row>
    <row r="717" spans="1:16" ht="11.25" customHeight="1" x14ac:dyDescent="0.2">
      <c r="A717" s="132"/>
      <c r="B717" s="133"/>
      <c r="C717" s="89"/>
      <c r="D717" s="134"/>
      <c r="E717" s="77"/>
      <c r="F717" s="77"/>
      <c r="G717" s="77"/>
      <c r="H717" s="77"/>
      <c r="I717" s="77"/>
      <c r="J717" s="77"/>
      <c r="K717" s="77"/>
      <c r="L717" s="77"/>
      <c r="M717" s="77"/>
      <c r="N717" s="77"/>
      <c r="O717" s="77"/>
      <c r="P717" s="77"/>
    </row>
    <row r="718" spans="1:16" ht="11.25" customHeight="1" x14ac:dyDescent="0.2">
      <c r="A718" s="132"/>
      <c r="B718" s="133"/>
      <c r="C718" s="89"/>
      <c r="D718" s="134"/>
      <c r="E718" s="77"/>
      <c r="F718" s="77"/>
      <c r="G718" s="77"/>
      <c r="H718" s="77"/>
      <c r="I718" s="77"/>
      <c r="J718" s="77"/>
      <c r="K718" s="77"/>
      <c r="L718" s="77"/>
      <c r="M718" s="77"/>
      <c r="N718" s="77"/>
      <c r="O718" s="77"/>
      <c r="P718" s="77"/>
    </row>
    <row r="719" spans="1:16" ht="11.25" customHeight="1" x14ac:dyDescent="0.2">
      <c r="A719" s="132"/>
      <c r="B719" s="133"/>
      <c r="C719" s="89"/>
      <c r="D719" s="134"/>
      <c r="E719" s="77"/>
      <c r="F719" s="77"/>
      <c r="G719" s="77"/>
      <c r="H719" s="77"/>
      <c r="I719" s="77"/>
      <c r="J719" s="77"/>
      <c r="K719" s="77"/>
      <c r="L719" s="77"/>
      <c r="M719" s="77"/>
      <c r="N719" s="77"/>
      <c r="O719" s="77"/>
      <c r="P719" s="77"/>
    </row>
    <row r="720" spans="1:16" ht="11.25" customHeight="1" x14ac:dyDescent="0.2">
      <c r="A720" s="132"/>
      <c r="B720" s="133"/>
      <c r="C720" s="89"/>
      <c r="D720" s="134"/>
      <c r="E720" s="77"/>
      <c r="F720" s="77"/>
      <c r="G720" s="77"/>
      <c r="H720" s="77"/>
      <c r="I720" s="77"/>
      <c r="J720" s="77"/>
      <c r="K720" s="77"/>
      <c r="L720" s="77"/>
      <c r="M720" s="77"/>
      <c r="N720" s="77"/>
      <c r="O720" s="77"/>
      <c r="P720" s="77"/>
    </row>
    <row r="721" spans="1:16" ht="11.25" customHeight="1" x14ac:dyDescent="0.2">
      <c r="A721" s="132"/>
      <c r="B721" s="133"/>
      <c r="C721" s="89"/>
      <c r="D721" s="134"/>
      <c r="E721" s="77"/>
      <c r="F721" s="77"/>
      <c r="G721" s="77"/>
      <c r="H721" s="77"/>
      <c r="I721" s="77"/>
      <c r="J721" s="77"/>
      <c r="K721" s="77"/>
      <c r="L721" s="77"/>
      <c r="M721" s="77"/>
      <c r="N721" s="77"/>
      <c r="O721" s="77"/>
      <c r="P721" s="77"/>
    </row>
    <row r="722" spans="1:16" ht="11.25" customHeight="1" x14ac:dyDescent="0.2">
      <c r="A722" s="132"/>
      <c r="B722" s="133"/>
      <c r="C722" s="89"/>
      <c r="D722" s="134"/>
      <c r="E722" s="77"/>
      <c r="F722" s="77"/>
      <c r="G722" s="77"/>
      <c r="H722" s="77"/>
      <c r="I722" s="77"/>
      <c r="J722" s="77"/>
      <c r="K722" s="77"/>
      <c r="L722" s="77"/>
      <c r="M722" s="77"/>
      <c r="N722" s="77"/>
      <c r="O722" s="77"/>
      <c r="P722" s="77"/>
    </row>
    <row r="723" spans="1:16" ht="11.25" customHeight="1" x14ac:dyDescent="0.2">
      <c r="A723" s="132"/>
      <c r="B723" s="133"/>
      <c r="C723" s="89"/>
      <c r="D723" s="134"/>
      <c r="E723" s="77"/>
      <c r="F723" s="77"/>
      <c r="G723" s="77"/>
      <c r="H723" s="77"/>
      <c r="I723" s="77"/>
      <c r="J723" s="77"/>
      <c r="K723" s="77"/>
      <c r="L723" s="77"/>
      <c r="M723" s="77"/>
      <c r="N723" s="77"/>
      <c r="O723" s="77"/>
      <c r="P723" s="77"/>
    </row>
    <row r="724" spans="1:16" ht="11.25" customHeight="1" x14ac:dyDescent="0.2">
      <c r="A724" s="132"/>
      <c r="B724" s="133"/>
      <c r="C724" s="89"/>
      <c r="D724" s="134"/>
      <c r="E724" s="77"/>
      <c r="F724" s="77"/>
      <c r="G724" s="77"/>
      <c r="H724" s="77"/>
      <c r="I724" s="77"/>
      <c r="J724" s="77"/>
      <c r="K724" s="77"/>
      <c r="L724" s="77"/>
      <c r="M724" s="77"/>
      <c r="N724" s="77"/>
      <c r="O724" s="77"/>
      <c r="P724" s="77"/>
    </row>
    <row r="725" spans="1:16" ht="11.25" customHeight="1" x14ac:dyDescent="0.2">
      <c r="A725" s="132"/>
      <c r="B725" s="133"/>
      <c r="C725" s="89"/>
      <c r="D725" s="134"/>
      <c r="E725" s="77"/>
      <c r="F725" s="77"/>
      <c r="G725" s="77"/>
      <c r="H725" s="77"/>
      <c r="I725" s="77"/>
      <c r="J725" s="77"/>
      <c r="K725" s="77"/>
      <c r="L725" s="77"/>
      <c r="M725" s="77"/>
      <c r="N725" s="77"/>
      <c r="O725" s="77"/>
      <c r="P725" s="77"/>
    </row>
    <row r="726" spans="1:16" ht="11.25" customHeight="1" x14ac:dyDescent="0.2">
      <c r="A726" s="132"/>
      <c r="B726" s="133"/>
      <c r="C726" s="89"/>
      <c r="D726" s="134"/>
      <c r="E726" s="77"/>
      <c r="F726" s="77"/>
      <c r="G726" s="77"/>
      <c r="H726" s="77"/>
      <c r="I726" s="77"/>
      <c r="J726" s="77"/>
      <c r="K726" s="77"/>
      <c r="L726" s="77"/>
      <c r="M726" s="77"/>
      <c r="N726" s="77"/>
      <c r="O726" s="77"/>
      <c r="P726" s="77"/>
    </row>
    <row r="727" spans="1:16" ht="11.25" customHeight="1" x14ac:dyDescent="0.2">
      <c r="A727" s="132"/>
      <c r="B727" s="133"/>
      <c r="C727" s="89"/>
      <c r="D727" s="134"/>
      <c r="E727" s="77"/>
      <c r="F727" s="77"/>
      <c r="G727" s="77"/>
      <c r="H727" s="77"/>
      <c r="I727" s="77"/>
      <c r="J727" s="77"/>
      <c r="K727" s="77"/>
      <c r="L727" s="77"/>
      <c r="M727" s="77"/>
      <c r="N727" s="77"/>
      <c r="O727" s="77"/>
      <c r="P727" s="77"/>
    </row>
    <row r="728" spans="1:16" ht="11.25" customHeight="1" x14ac:dyDescent="0.2">
      <c r="A728" s="132"/>
      <c r="B728" s="133"/>
      <c r="C728" s="89"/>
      <c r="D728" s="134"/>
      <c r="E728" s="77"/>
      <c r="F728" s="77"/>
      <c r="G728" s="77"/>
      <c r="H728" s="77"/>
      <c r="I728" s="77"/>
      <c r="J728" s="77"/>
      <c r="K728" s="77"/>
      <c r="L728" s="77"/>
      <c r="M728" s="77"/>
      <c r="N728" s="77"/>
      <c r="O728" s="77"/>
      <c r="P728" s="77"/>
    </row>
    <row r="729" spans="1:16" ht="11.25" customHeight="1" x14ac:dyDescent="0.2">
      <c r="A729" s="132"/>
      <c r="B729" s="133"/>
      <c r="C729" s="89"/>
      <c r="D729" s="134"/>
      <c r="E729" s="77"/>
      <c r="F729" s="77"/>
      <c r="G729" s="77"/>
      <c r="H729" s="77"/>
      <c r="I729" s="77"/>
      <c r="J729" s="77"/>
      <c r="K729" s="77"/>
      <c r="L729" s="77"/>
      <c r="M729" s="77"/>
      <c r="N729" s="77"/>
      <c r="O729" s="77"/>
      <c r="P729" s="77"/>
    </row>
    <row r="730" spans="1:16" ht="11.25" customHeight="1" x14ac:dyDescent="0.2">
      <c r="A730" s="132"/>
      <c r="B730" s="133"/>
      <c r="C730" s="89"/>
      <c r="D730" s="134"/>
      <c r="E730" s="77"/>
      <c r="F730" s="77"/>
      <c r="G730" s="77"/>
      <c r="H730" s="77"/>
      <c r="I730" s="77"/>
      <c r="J730" s="77"/>
      <c r="K730" s="77"/>
      <c r="L730" s="77"/>
      <c r="M730" s="77"/>
      <c r="N730" s="77"/>
      <c r="O730" s="77"/>
      <c r="P730" s="77"/>
    </row>
    <row r="731" spans="1:16" ht="11.25" customHeight="1" x14ac:dyDescent="0.2">
      <c r="A731" s="132"/>
      <c r="B731" s="133"/>
      <c r="C731" s="89"/>
      <c r="D731" s="134"/>
      <c r="E731" s="77"/>
      <c r="F731" s="77"/>
      <c r="G731" s="77"/>
      <c r="H731" s="77"/>
      <c r="I731" s="77"/>
      <c r="J731" s="77"/>
      <c r="K731" s="77"/>
      <c r="L731" s="77"/>
      <c r="M731" s="77"/>
      <c r="N731" s="77"/>
      <c r="O731" s="77"/>
      <c r="P731" s="77"/>
    </row>
    <row r="732" spans="1:16" ht="11.25" customHeight="1" x14ac:dyDescent="0.2">
      <c r="A732" s="132"/>
      <c r="B732" s="133"/>
      <c r="C732" s="89"/>
      <c r="D732" s="134"/>
      <c r="E732" s="77"/>
      <c r="F732" s="77"/>
      <c r="G732" s="77"/>
      <c r="H732" s="77"/>
      <c r="I732" s="77"/>
      <c r="J732" s="77"/>
      <c r="K732" s="77"/>
      <c r="L732" s="77"/>
      <c r="M732" s="77"/>
      <c r="N732" s="77"/>
      <c r="O732" s="77"/>
      <c r="P732" s="77"/>
    </row>
    <row r="733" spans="1:16" ht="11.25" customHeight="1" x14ac:dyDescent="0.2">
      <c r="A733" s="132"/>
      <c r="B733" s="133"/>
      <c r="C733" s="89"/>
      <c r="D733" s="134"/>
      <c r="E733" s="77"/>
      <c r="F733" s="77"/>
      <c r="G733" s="77"/>
      <c r="H733" s="77"/>
      <c r="I733" s="77"/>
      <c r="J733" s="77"/>
      <c r="K733" s="77"/>
      <c r="L733" s="77"/>
      <c r="M733" s="77"/>
      <c r="N733" s="77"/>
      <c r="O733" s="77"/>
      <c r="P733" s="77"/>
    </row>
    <row r="734" spans="1:16" ht="11.25" customHeight="1" x14ac:dyDescent="0.2">
      <c r="A734" s="132"/>
      <c r="B734" s="133"/>
      <c r="C734" s="89"/>
      <c r="D734" s="134"/>
      <c r="E734" s="77"/>
      <c r="F734" s="77"/>
      <c r="G734" s="77"/>
      <c r="H734" s="77"/>
      <c r="I734" s="77"/>
      <c r="J734" s="77"/>
      <c r="K734" s="77"/>
      <c r="L734" s="77"/>
      <c r="M734" s="77"/>
      <c r="N734" s="77"/>
      <c r="O734" s="77"/>
      <c r="P734" s="77"/>
    </row>
    <row r="735" spans="1:16" ht="11.25" customHeight="1" x14ac:dyDescent="0.2">
      <c r="A735" s="132"/>
      <c r="B735" s="133"/>
      <c r="C735" s="89"/>
      <c r="D735" s="134"/>
      <c r="E735" s="77"/>
      <c r="F735" s="77"/>
      <c r="G735" s="77"/>
      <c r="H735" s="77"/>
      <c r="I735" s="77"/>
      <c r="J735" s="77"/>
      <c r="K735" s="77"/>
      <c r="L735" s="77"/>
      <c r="M735" s="77"/>
      <c r="N735" s="77"/>
      <c r="O735" s="77"/>
      <c r="P735" s="77"/>
    </row>
    <row r="736" spans="1:16" ht="11.25" customHeight="1" x14ac:dyDescent="0.2">
      <c r="A736" s="132"/>
      <c r="B736" s="133"/>
      <c r="C736" s="89"/>
      <c r="D736" s="134"/>
      <c r="E736" s="77"/>
      <c r="F736" s="77"/>
      <c r="G736" s="77"/>
      <c r="H736" s="77"/>
      <c r="I736" s="77"/>
      <c r="J736" s="77"/>
      <c r="K736" s="77"/>
      <c r="L736" s="77"/>
      <c r="M736" s="77"/>
      <c r="N736" s="77"/>
      <c r="O736" s="77"/>
      <c r="P736" s="77"/>
    </row>
    <row r="737" spans="1:16" ht="11.25" customHeight="1" x14ac:dyDescent="0.2">
      <c r="A737" s="132"/>
      <c r="B737" s="133"/>
      <c r="C737" s="89"/>
      <c r="D737" s="134"/>
      <c r="E737" s="77"/>
      <c r="F737" s="77"/>
      <c r="G737" s="77"/>
      <c r="H737" s="77"/>
      <c r="I737" s="77"/>
      <c r="J737" s="77"/>
      <c r="K737" s="77"/>
      <c r="L737" s="77"/>
      <c r="M737" s="77"/>
      <c r="N737" s="77"/>
      <c r="O737" s="77"/>
      <c r="P737" s="77"/>
    </row>
    <row r="738" spans="1:16" ht="11.25" customHeight="1" x14ac:dyDescent="0.2">
      <c r="A738" s="132"/>
      <c r="B738" s="133"/>
      <c r="C738" s="89"/>
      <c r="D738" s="134"/>
      <c r="E738" s="77"/>
      <c r="F738" s="77"/>
      <c r="G738" s="77"/>
      <c r="H738" s="77"/>
      <c r="I738" s="77"/>
      <c r="J738" s="77"/>
      <c r="K738" s="77"/>
      <c r="L738" s="77"/>
      <c r="M738" s="77"/>
      <c r="N738" s="77"/>
      <c r="O738" s="77"/>
      <c r="P738" s="77"/>
    </row>
    <row r="739" spans="1:16" ht="11.25" customHeight="1" x14ac:dyDescent="0.2">
      <c r="A739" s="132"/>
      <c r="B739" s="133"/>
      <c r="C739" s="89"/>
      <c r="D739" s="134"/>
      <c r="E739" s="77"/>
      <c r="F739" s="77"/>
      <c r="G739" s="77"/>
      <c r="H739" s="77"/>
      <c r="I739" s="77"/>
      <c r="J739" s="77"/>
      <c r="K739" s="77"/>
      <c r="L739" s="77"/>
      <c r="M739" s="77"/>
      <c r="N739" s="77"/>
      <c r="O739" s="77"/>
      <c r="P739" s="77"/>
    </row>
    <row r="740" spans="1:16" ht="11.25" customHeight="1" x14ac:dyDescent="0.2">
      <c r="A740" s="132"/>
      <c r="B740" s="133"/>
      <c r="C740" s="89"/>
      <c r="D740" s="134"/>
      <c r="E740" s="77"/>
      <c r="F740" s="77"/>
      <c r="G740" s="77"/>
      <c r="H740" s="77"/>
      <c r="I740" s="77"/>
      <c r="J740" s="77"/>
      <c r="K740" s="77"/>
      <c r="L740" s="77"/>
      <c r="M740" s="77"/>
      <c r="N740" s="77"/>
      <c r="O740" s="77"/>
      <c r="P740" s="77"/>
    </row>
    <row r="741" spans="1:16" ht="11.25" customHeight="1" x14ac:dyDescent="0.2">
      <c r="A741" s="132"/>
      <c r="B741" s="133"/>
      <c r="C741" s="89"/>
      <c r="D741" s="134"/>
      <c r="E741" s="77"/>
      <c r="F741" s="77"/>
      <c r="G741" s="77"/>
      <c r="H741" s="77"/>
      <c r="I741" s="77"/>
      <c r="J741" s="77"/>
      <c r="K741" s="77"/>
      <c r="L741" s="77"/>
      <c r="M741" s="77"/>
      <c r="N741" s="77"/>
      <c r="O741" s="77"/>
      <c r="P741" s="77"/>
    </row>
    <row r="742" spans="1:16" ht="11.25" customHeight="1" x14ac:dyDescent="0.2">
      <c r="A742" s="132"/>
      <c r="B742" s="133"/>
      <c r="C742" s="89"/>
      <c r="D742" s="134"/>
      <c r="E742" s="77"/>
      <c r="F742" s="77"/>
      <c r="G742" s="77"/>
      <c r="H742" s="77"/>
      <c r="I742" s="77"/>
      <c r="J742" s="77"/>
      <c r="K742" s="77"/>
      <c r="L742" s="77"/>
      <c r="M742" s="77"/>
      <c r="N742" s="77"/>
      <c r="O742" s="77"/>
      <c r="P742" s="77"/>
    </row>
    <row r="743" spans="1:16" ht="11.25" customHeight="1" x14ac:dyDescent="0.2">
      <c r="A743" s="132"/>
      <c r="B743" s="133"/>
      <c r="C743" s="89"/>
      <c r="D743" s="134"/>
      <c r="E743" s="77"/>
      <c r="F743" s="77"/>
      <c r="G743" s="77"/>
      <c r="H743" s="77"/>
      <c r="I743" s="77"/>
      <c r="J743" s="77"/>
      <c r="K743" s="77"/>
      <c r="L743" s="77"/>
      <c r="M743" s="77"/>
      <c r="N743" s="77"/>
      <c r="O743" s="77"/>
      <c r="P743" s="77"/>
    </row>
    <row r="744" spans="1:16" ht="11.25" customHeight="1" x14ac:dyDescent="0.2">
      <c r="A744" s="132"/>
      <c r="B744" s="133"/>
      <c r="C744" s="89"/>
      <c r="D744" s="134"/>
      <c r="E744" s="77"/>
      <c r="F744" s="77"/>
      <c r="G744" s="77"/>
      <c r="H744" s="77"/>
      <c r="I744" s="77"/>
      <c r="J744" s="77"/>
      <c r="K744" s="77"/>
      <c r="L744" s="77"/>
      <c r="M744" s="77"/>
      <c r="N744" s="77"/>
      <c r="O744" s="77"/>
      <c r="P744" s="77"/>
    </row>
    <row r="745" spans="1:16" ht="11.25" customHeight="1" x14ac:dyDescent="0.2">
      <c r="A745" s="132"/>
      <c r="B745" s="133"/>
      <c r="C745" s="89"/>
      <c r="D745" s="134"/>
      <c r="E745" s="77"/>
      <c r="F745" s="77"/>
      <c r="G745" s="77"/>
      <c r="H745" s="77"/>
      <c r="I745" s="77"/>
      <c r="J745" s="77"/>
      <c r="K745" s="77"/>
      <c r="L745" s="77"/>
      <c r="M745" s="77"/>
      <c r="N745" s="77"/>
      <c r="O745" s="77"/>
      <c r="P745" s="77"/>
    </row>
    <row r="746" spans="1:16" ht="11.25" customHeight="1" x14ac:dyDescent="0.2">
      <c r="A746" s="132"/>
      <c r="B746" s="133"/>
      <c r="C746" s="89"/>
      <c r="D746" s="134"/>
      <c r="E746" s="77"/>
      <c r="F746" s="77"/>
      <c r="G746" s="77"/>
      <c r="H746" s="77"/>
      <c r="I746" s="77"/>
      <c r="J746" s="77"/>
      <c r="K746" s="77"/>
      <c r="L746" s="77"/>
      <c r="M746" s="77"/>
      <c r="N746" s="77"/>
      <c r="O746" s="77"/>
      <c r="P746" s="77"/>
    </row>
    <row r="747" spans="1:16" ht="11.25" customHeight="1" x14ac:dyDescent="0.2">
      <c r="A747" s="132"/>
      <c r="B747" s="133"/>
      <c r="C747" s="89"/>
      <c r="D747" s="134"/>
      <c r="E747" s="77"/>
      <c r="F747" s="77"/>
      <c r="G747" s="77"/>
      <c r="H747" s="77"/>
      <c r="I747" s="77"/>
      <c r="J747" s="77"/>
      <c r="K747" s="77"/>
      <c r="L747" s="77"/>
      <c r="M747" s="77"/>
      <c r="N747" s="77"/>
      <c r="O747" s="77"/>
      <c r="P747" s="77"/>
    </row>
    <row r="748" spans="1:16" ht="11.25" customHeight="1" x14ac:dyDescent="0.2">
      <c r="A748" s="132"/>
      <c r="B748" s="133"/>
      <c r="C748" s="89"/>
      <c r="D748" s="134"/>
      <c r="E748" s="77"/>
      <c r="F748" s="77"/>
      <c r="G748" s="77"/>
      <c r="H748" s="77"/>
      <c r="I748" s="77"/>
      <c r="J748" s="77"/>
      <c r="K748" s="77"/>
      <c r="L748" s="77"/>
      <c r="M748" s="77"/>
      <c r="N748" s="77"/>
      <c r="O748" s="77"/>
      <c r="P748" s="77"/>
    </row>
    <row r="749" spans="1:16" ht="11.25" customHeight="1" x14ac:dyDescent="0.2">
      <c r="A749" s="132"/>
      <c r="B749" s="133"/>
      <c r="C749" s="89"/>
      <c r="D749" s="134"/>
      <c r="E749" s="77"/>
      <c r="F749" s="77"/>
      <c r="G749" s="77"/>
      <c r="H749" s="77"/>
      <c r="I749" s="77"/>
      <c r="J749" s="77"/>
      <c r="K749" s="77"/>
      <c r="L749" s="77"/>
      <c r="M749" s="77"/>
      <c r="N749" s="77"/>
      <c r="O749" s="77"/>
      <c r="P749" s="77"/>
    </row>
    <row r="750" spans="1:16" ht="11.25" customHeight="1" x14ac:dyDescent="0.2">
      <c r="A750" s="132"/>
      <c r="B750" s="133"/>
      <c r="C750" s="89"/>
      <c r="D750" s="134"/>
      <c r="E750" s="77"/>
      <c r="F750" s="77"/>
      <c r="G750" s="77"/>
      <c r="H750" s="77"/>
      <c r="I750" s="77"/>
      <c r="J750" s="77"/>
      <c r="K750" s="77"/>
      <c r="L750" s="77"/>
      <c r="M750" s="77"/>
      <c r="N750" s="77"/>
      <c r="O750" s="77"/>
      <c r="P750" s="77"/>
    </row>
    <row r="751" spans="1:16" ht="11.25" customHeight="1" x14ac:dyDescent="0.2">
      <c r="A751" s="132"/>
      <c r="B751" s="133"/>
      <c r="C751" s="89"/>
      <c r="D751" s="134"/>
      <c r="E751" s="77"/>
      <c r="F751" s="77"/>
      <c r="G751" s="77"/>
      <c r="H751" s="77"/>
      <c r="I751" s="77"/>
      <c r="J751" s="77"/>
      <c r="K751" s="77"/>
      <c r="L751" s="77"/>
      <c r="M751" s="77"/>
      <c r="N751" s="77"/>
      <c r="O751" s="77"/>
      <c r="P751" s="77"/>
    </row>
    <row r="752" spans="1:16" ht="11.25" customHeight="1" x14ac:dyDescent="0.2">
      <c r="A752" s="132"/>
      <c r="B752" s="133"/>
      <c r="C752" s="89"/>
      <c r="D752" s="134"/>
      <c r="E752" s="77"/>
      <c r="F752" s="77"/>
      <c r="G752" s="77"/>
      <c r="H752" s="77"/>
      <c r="I752" s="77"/>
      <c r="J752" s="77"/>
      <c r="K752" s="77"/>
      <c r="L752" s="77"/>
      <c r="M752" s="77"/>
      <c r="N752" s="77"/>
      <c r="O752" s="77"/>
      <c r="P752" s="77"/>
    </row>
    <row r="753" spans="1:16" ht="11.25" customHeight="1" x14ac:dyDescent="0.2">
      <c r="A753" s="132"/>
      <c r="B753" s="133"/>
      <c r="C753" s="89"/>
      <c r="D753" s="134"/>
      <c r="E753" s="77"/>
      <c r="F753" s="77"/>
      <c r="G753" s="77"/>
      <c r="H753" s="77"/>
      <c r="I753" s="77"/>
      <c r="J753" s="77"/>
      <c r="K753" s="77"/>
      <c r="L753" s="77"/>
      <c r="M753" s="77"/>
      <c r="N753" s="77"/>
      <c r="O753" s="77"/>
      <c r="P753" s="77"/>
    </row>
    <row r="754" spans="1:16" ht="11.25" customHeight="1" x14ac:dyDescent="0.2">
      <c r="A754" s="132"/>
      <c r="B754" s="133"/>
      <c r="C754" s="89"/>
      <c r="D754" s="134"/>
      <c r="E754" s="77"/>
      <c r="F754" s="77"/>
      <c r="G754" s="77"/>
      <c r="H754" s="77"/>
      <c r="I754" s="77"/>
      <c r="J754" s="77"/>
      <c r="K754" s="77"/>
      <c r="L754" s="77"/>
      <c r="M754" s="77"/>
      <c r="N754" s="77"/>
      <c r="O754" s="77"/>
      <c r="P754" s="77"/>
    </row>
    <row r="755" spans="1:16" ht="11.25" customHeight="1" x14ac:dyDescent="0.2">
      <c r="A755" s="132"/>
      <c r="B755" s="133"/>
      <c r="C755" s="89"/>
      <c r="D755" s="134"/>
      <c r="E755" s="77"/>
      <c r="F755" s="77"/>
      <c r="G755" s="77"/>
      <c r="H755" s="77"/>
      <c r="I755" s="77"/>
      <c r="J755" s="77"/>
      <c r="K755" s="77"/>
      <c r="L755" s="77"/>
      <c r="M755" s="77"/>
      <c r="N755" s="77"/>
      <c r="O755" s="77"/>
      <c r="P755" s="77"/>
    </row>
    <row r="756" spans="1:16" ht="11.25" customHeight="1" x14ac:dyDescent="0.2">
      <c r="A756" s="132"/>
      <c r="B756" s="133"/>
      <c r="C756" s="89"/>
      <c r="D756" s="134"/>
      <c r="E756" s="77"/>
      <c r="F756" s="77"/>
      <c r="G756" s="77"/>
      <c r="H756" s="77"/>
      <c r="I756" s="77"/>
      <c r="J756" s="77"/>
      <c r="K756" s="77"/>
      <c r="L756" s="77"/>
      <c r="M756" s="77"/>
      <c r="N756" s="77"/>
      <c r="O756" s="77"/>
      <c r="P756" s="77"/>
    </row>
    <row r="757" spans="1:16" ht="11.25" customHeight="1" x14ac:dyDescent="0.2">
      <c r="A757" s="132"/>
      <c r="B757" s="133"/>
      <c r="C757" s="89"/>
      <c r="D757" s="134"/>
      <c r="E757" s="77"/>
      <c r="F757" s="77"/>
      <c r="G757" s="77"/>
      <c r="H757" s="77"/>
      <c r="I757" s="77"/>
      <c r="J757" s="77"/>
      <c r="K757" s="77"/>
      <c r="L757" s="77"/>
      <c r="M757" s="77"/>
      <c r="N757" s="77"/>
      <c r="O757" s="77"/>
      <c r="P757" s="77"/>
    </row>
    <row r="758" spans="1:16" ht="11.25" customHeight="1" x14ac:dyDescent="0.2">
      <c r="A758" s="132"/>
      <c r="B758" s="133"/>
      <c r="C758" s="89"/>
      <c r="D758" s="134"/>
      <c r="E758" s="77"/>
      <c r="F758" s="77"/>
      <c r="G758" s="77"/>
      <c r="H758" s="77"/>
      <c r="I758" s="77"/>
      <c r="J758" s="77"/>
      <c r="K758" s="77"/>
      <c r="L758" s="77"/>
      <c r="M758" s="77"/>
      <c r="N758" s="77"/>
      <c r="O758" s="77"/>
      <c r="P758" s="77"/>
    </row>
    <row r="759" spans="1:16" ht="11.25" customHeight="1" x14ac:dyDescent="0.2">
      <c r="A759" s="132"/>
      <c r="B759" s="133"/>
      <c r="C759" s="89"/>
      <c r="D759" s="134"/>
      <c r="E759" s="77"/>
      <c r="F759" s="77"/>
      <c r="G759" s="77"/>
      <c r="H759" s="77"/>
      <c r="I759" s="77"/>
      <c r="J759" s="77"/>
      <c r="K759" s="77"/>
      <c r="L759" s="77"/>
      <c r="M759" s="77"/>
      <c r="N759" s="77"/>
      <c r="O759" s="77"/>
      <c r="P759" s="77"/>
    </row>
    <row r="760" spans="1:16" ht="11.25" customHeight="1" x14ac:dyDescent="0.2">
      <c r="A760" s="132"/>
      <c r="B760" s="133"/>
      <c r="C760" s="89"/>
      <c r="D760" s="134"/>
      <c r="E760" s="77"/>
      <c r="F760" s="77"/>
      <c r="G760" s="77"/>
      <c r="H760" s="77"/>
      <c r="I760" s="77"/>
      <c r="J760" s="77"/>
      <c r="K760" s="77"/>
      <c r="L760" s="77"/>
      <c r="M760" s="77"/>
      <c r="N760" s="77"/>
      <c r="O760" s="77"/>
      <c r="P760" s="77"/>
    </row>
    <row r="761" spans="1:16" ht="11.25" customHeight="1" x14ac:dyDescent="0.2">
      <c r="A761" s="132"/>
      <c r="B761" s="133"/>
      <c r="C761" s="89"/>
      <c r="D761" s="134"/>
      <c r="E761" s="77"/>
      <c r="F761" s="77"/>
      <c r="G761" s="77"/>
      <c r="H761" s="77"/>
      <c r="I761" s="77"/>
      <c r="J761" s="77"/>
      <c r="K761" s="77"/>
      <c r="L761" s="77"/>
      <c r="M761" s="77"/>
      <c r="N761" s="77"/>
      <c r="O761" s="77"/>
      <c r="P761" s="77"/>
    </row>
    <row r="762" spans="1:16" ht="11.25" customHeight="1" x14ac:dyDescent="0.2">
      <c r="A762" s="132"/>
      <c r="B762" s="133"/>
      <c r="C762" s="89"/>
      <c r="D762" s="134"/>
      <c r="E762" s="77"/>
      <c r="F762" s="77"/>
      <c r="G762" s="77"/>
      <c r="H762" s="77"/>
      <c r="I762" s="77"/>
      <c r="J762" s="77"/>
      <c r="K762" s="77"/>
      <c r="L762" s="77"/>
      <c r="M762" s="77"/>
      <c r="N762" s="77"/>
      <c r="O762" s="77"/>
      <c r="P762" s="77"/>
    </row>
    <row r="763" spans="1:16" ht="11.25" customHeight="1" x14ac:dyDescent="0.2">
      <c r="A763" s="132"/>
      <c r="B763" s="133"/>
      <c r="C763" s="89"/>
      <c r="D763" s="134"/>
      <c r="E763" s="77"/>
      <c r="F763" s="77"/>
      <c r="G763" s="77"/>
      <c r="H763" s="77"/>
      <c r="I763" s="77"/>
      <c r="J763" s="77"/>
      <c r="K763" s="77"/>
      <c r="L763" s="77"/>
      <c r="M763" s="77"/>
      <c r="N763" s="77"/>
      <c r="O763" s="77"/>
      <c r="P763" s="77"/>
    </row>
    <row r="764" spans="1:16" ht="11.25" customHeight="1" x14ac:dyDescent="0.2">
      <c r="A764" s="132"/>
      <c r="B764" s="133"/>
      <c r="C764" s="89"/>
      <c r="D764" s="134"/>
      <c r="E764" s="77"/>
      <c r="F764" s="77"/>
      <c r="G764" s="77"/>
      <c r="H764" s="77"/>
      <c r="I764" s="77"/>
      <c r="J764" s="77"/>
      <c r="K764" s="77"/>
      <c r="L764" s="77"/>
      <c r="M764" s="77"/>
      <c r="N764" s="77"/>
      <c r="O764" s="77"/>
      <c r="P764" s="77"/>
    </row>
    <row r="765" spans="1:16" ht="11.25" customHeight="1" x14ac:dyDescent="0.2">
      <c r="A765" s="132"/>
      <c r="B765" s="133"/>
      <c r="C765" s="89"/>
      <c r="D765" s="134"/>
      <c r="E765" s="77"/>
      <c r="F765" s="77"/>
      <c r="G765" s="77"/>
      <c r="H765" s="77"/>
      <c r="I765" s="77"/>
      <c r="J765" s="77"/>
      <c r="K765" s="77"/>
      <c r="L765" s="77"/>
      <c r="M765" s="77"/>
      <c r="N765" s="77"/>
      <c r="O765" s="77"/>
      <c r="P765" s="77"/>
    </row>
    <row r="766" spans="1:16" ht="11.25" customHeight="1" x14ac:dyDescent="0.2">
      <c r="A766" s="132"/>
      <c r="B766" s="133"/>
      <c r="C766" s="89"/>
      <c r="D766" s="134"/>
      <c r="E766" s="77"/>
      <c r="F766" s="77"/>
      <c r="G766" s="77"/>
      <c r="H766" s="77"/>
      <c r="I766" s="77"/>
      <c r="J766" s="77"/>
      <c r="K766" s="77"/>
      <c r="L766" s="77"/>
      <c r="M766" s="77"/>
      <c r="N766" s="77"/>
      <c r="O766" s="77"/>
      <c r="P766" s="77"/>
    </row>
    <row r="767" spans="1:16" ht="11.25" customHeight="1" x14ac:dyDescent="0.2">
      <c r="A767" s="132"/>
      <c r="B767" s="133"/>
      <c r="C767" s="89"/>
      <c r="D767" s="134"/>
      <c r="E767" s="77"/>
      <c r="F767" s="77"/>
      <c r="G767" s="77"/>
      <c r="H767" s="77"/>
      <c r="I767" s="77"/>
      <c r="J767" s="77"/>
      <c r="K767" s="77"/>
      <c r="L767" s="77"/>
      <c r="M767" s="77"/>
      <c r="N767" s="77"/>
      <c r="O767" s="77"/>
      <c r="P767" s="77"/>
    </row>
    <row r="768" spans="1:16" ht="11.25" customHeight="1" x14ac:dyDescent="0.2">
      <c r="A768" s="132"/>
      <c r="B768" s="133"/>
      <c r="C768" s="89"/>
      <c r="D768" s="134"/>
      <c r="E768" s="77"/>
      <c r="F768" s="77"/>
      <c r="G768" s="77"/>
      <c r="H768" s="77"/>
      <c r="I768" s="77"/>
      <c r="J768" s="77"/>
      <c r="K768" s="77"/>
      <c r="L768" s="77"/>
      <c r="M768" s="77"/>
      <c r="N768" s="77"/>
      <c r="O768" s="77"/>
      <c r="P768" s="77"/>
    </row>
    <row r="769" spans="1:16" ht="11.25" customHeight="1" x14ac:dyDescent="0.2">
      <c r="A769" s="132"/>
      <c r="B769" s="133"/>
      <c r="C769" s="89"/>
      <c r="D769" s="134"/>
      <c r="E769" s="77"/>
      <c r="F769" s="77"/>
      <c r="G769" s="77"/>
      <c r="H769" s="77"/>
      <c r="I769" s="77"/>
      <c r="J769" s="77"/>
      <c r="K769" s="77"/>
      <c r="L769" s="77"/>
      <c r="M769" s="77"/>
      <c r="N769" s="77"/>
      <c r="O769" s="77"/>
      <c r="P769" s="77"/>
    </row>
    <row r="770" spans="1:16" ht="11.25" customHeight="1" x14ac:dyDescent="0.2">
      <c r="A770" s="132"/>
      <c r="B770" s="133"/>
      <c r="C770" s="89"/>
      <c r="D770" s="134"/>
      <c r="E770" s="77"/>
      <c r="F770" s="77"/>
      <c r="G770" s="77"/>
      <c r="H770" s="77"/>
      <c r="I770" s="77"/>
      <c r="J770" s="77"/>
      <c r="K770" s="77"/>
      <c r="L770" s="77"/>
      <c r="M770" s="77"/>
      <c r="N770" s="77"/>
      <c r="O770" s="77"/>
      <c r="P770" s="77"/>
    </row>
    <row r="771" spans="1:16" ht="11.25" customHeight="1" x14ac:dyDescent="0.2">
      <c r="A771" s="132"/>
      <c r="B771" s="133"/>
      <c r="C771" s="89"/>
      <c r="D771" s="134"/>
      <c r="E771" s="77"/>
      <c r="F771" s="77"/>
      <c r="G771" s="77"/>
      <c r="H771" s="77"/>
      <c r="I771" s="77"/>
      <c r="J771" s="77"/>
      <c r="K771" s="77"/>
      <c r="L771" s="77"/>
      <c r="M771" s="77"/>
      <c r="N771" s="77"/>
      <c r="O771" s="77"/>
      <c r="P771" s="77"/>
    </row>
    <row r="772" spans="1:16" ht="11.25" customHeight="1" x14ac:dyDescent="0.2">
      <c r="A772" s="132"/>
      <c r="B772" s="133"/>
      <c r="C772" s="89"/>
      <c r="D772" s="134"/>
      <c r="E772" s="77"/>
      <c r="F772" s="77"/>
      <c r="G772" s="77"/>
      <c r="H772" s="77"/>
      <c r="I772" s="77"/>
      <c r="J772" s="77"/>
      <c r="K772" s="77"/>
      <c r="L772" s="77"/>
      <c r="M772" s="77"/>
      <c r="N772" s="77"/>
      <c r="O772" s="77"/>
      <c r="P772" s="77"/>
    </row>
    <row r="773" spans="1:16" ht="11.25" customHeight="1" x14ac:dyDescent="0.2">
      <c r="A773" s="132"/>
      <c r="B773" s="133"/>
      <c r="C773" s="89"/>
      <c r="D773" s="134"/>
      <c r="E773" s="77"/>
      <c r="F773" s="77"/>
      <c r="G773" s="77"/>
      <c r="H773" s="77"/>
      <c r="I773" s="77"/>
      <c r="J773" s="77"/>
      <c r="K773" s="77"/>
      <c r="L773" s="77"/>
      <c r="M773" s="77"/>
      <c r="N773" s="77"/>
      <c r="O773" s="77"/>
      <c r="P773" s="77"/>
    </row>
    <row r="774" spans="1:16" ht="11.25" customHeight="1" x14ac:dyDescent="0.2">
      <c r="A774" s="132"/>
      <c r="B774" s="133"/>
      <c r="C774" s="89"/>
      <c r="D774" s="134"/>
      <c r="E774" s="77"/>
      <c r="F774" s="77"/>
      <c r="G774" s="77"/>
      <c r="H774" s="77"/>
      <c r="I774" s="77"/>
      <c r="J774" s="77"/>
      <c r="K774" s="77"/>
      <c r="L774" s="77"/>
      <c r="M774" s="77"/>
      <c r="N774" s="77"/>
      <c r="O774" s="77"/>
      <c r="P774" s="77"/>
    </row>
    <row r="775" spans="1:16" ht="11.25" customHeight="1" x14ac:dyDescent="0.2">
      <c r="A775" s="132"/>
      <c r="B775" s="133"/>
      <c r="C775" s="89"/>
      <c r="D775" s="134"/>
      <c r="E775" s="77"/>
      <c r="F775" s="77"/>
      <c r="G775" s="77"/>
      <c r="H775" s="77"/>
      <c r="I775" s="77"/>
      <c r="J775" s="77"/>
      <c r="K775" s="77"/>
      <c r="L775" s="77"/>
      <c r="M775" s="77"/>
      <c r="N775" s="77"/>
      <c r="O775" s="77"/>
      <c r="P775" s="77"/>
    </row>
    <row r="776" spans="1:16" ht="11.25" customHeight="1" x14ac:dyDescent="0.2">
      <c r="A776" s="132"/>
      <c r="B776" s="133"/>
      <c r="C776" s="89"/>
      <c r="D776" s="134"/>
      <c r="E776" s="77"/>
      <c r="F776" s="77"/>
      <c r="G776" s="77"/>
      <c r="H776" s="77"/>
      <c r="I776" s="77"/>
      <c r="J776" s="77"/>
      <c r="K776" s="77"/>
      <c r="L776" s="77"/>
      <c r="M776" s="77"/>
      <c r="N776" s="77"/>
      <c r="O776" s="77"/>
      <c r="P776" s="77"/>
    </row>
    <row r="777" spans="1:16" ht="11.25" customHeight="1" x14ac:dyDescent="0.2">
      <c r="A777" s="132"/>
      <c r="B777" s="133"/>
      <c r="C777" s="89"/>
      <c r="D777" s="134"/>
      <c r="E777" s="77"/>
      <c r="F777" s="77"/>
      <c r="G777" s="77"/>
      <c r="H777" s="77"/>
      <c r="I777" s="77"/>
      <c r="J777" s="77"/>
      <c r="K777" s="77"/>
      <c r="L777" s="77"/>
      <c r="M777" s="77"/>
      <c r="N777" s="77"/>
      <c r="O777" s="77"/>
      <c r="P777" s="77"/>
    </row>
    <row r="778" spans="1:16" ht="11.25" customHeight="1" x14ac:dyDescent="0.2">
      <c r="A778" s="132"/>
      <c r="B778" s="133"/>
      <c r="C778" s="89"/>
      <c r="D778" s="134"/>
      <c r="E778" s="77"/>
      <c r="F778" s="77"/>
      <c r="G778" s="77"/>
      <c r="H778" s="77"/>
      <c r="I778" s="77"/>
      <c r="J778" s="77"/>
      <c r="K778" s="77"/>
      <c r="L778" s="77"/>
      <c r="M778" s="77"/>
      <c r="N778" s="77"/>
      <c r="O778" s="77"/>
      <c r="P778" s="77"/>
    </row>
    <row r="779" spans="1:16" ht="11.25" customHeight="1" x14ac:dyDescent="0.2">
      <c r="A779" s="132"/>
      <c r="B779" s="133"/>
      <c r="C779" s="89"/>
      <c r="D779" s="134"/>
      <c r="E779" s="77"/>
      <c r="F779" s="77"/>
      <c r="G779" s="77"/>
      <c r="H779" s="77"/>
      <c r="I779" s="77"/>
      <c r="J779" s="77"/>
      <c r="K779" s="77"/>
      <c r="L779" s="77"/>
      <c r="M779" s="77"/>
      <c r="N779" s="77"/>
      <c r="O779" s="77"/>
      <c r="P779" s="77"/>
    </row>
    <row r="780" spans="1:16" ht="11.25" customHeight="1" x14ac:dyDescent="0.2">
      <c r="A780" s="132"/>
      <c r="B780" s="133"/>
      <c r="C780" s="89"/>
      <c r="D780" s="134"/>
      <c r="E780" s="77"/>
      <c r="F780" s="77"/>
      <c r="G780" s="77"/>
      <c r="H780" s="77"/>
      <c r="I780" s="77"/>
      <c r="J780" s="77"/>
      <c r="K780" s="77"/>
      <c r="L780" s="77"/>
      <c r="M780" s="77"/>
      <c r="N780" s="77"/>
      <c r="O780" s="77"/>
      <c r="P780" s="77"/>
    </row>
    <row r="781" spans="1:16" ht="11.25" customHeight="1" x14ac:dyDescent="0.2">
      <c r="A781" s="132"/>
      <c r="B781" s="133"/>
      <c r="C781" s="89"/>
      <c r="D781" s="134"/>
      <c r="E781" s="77"/>
      <c r="F781" s="77"/>
      <c r="G781" s="77"/>
      <c r="H781" s="77"/>
      <c r="I781" s="77"/>
      <c r="J781" s="77"/>
      <c r="K781" s="77"/>
      <c r="L781" s="77"/>
      <c r="M781" s="77"/>
      <c r="N781" s="77"/>
      <c r="O781" s="77"/>
      <c r="P781" s="77"/>
    </row>
    <row r="782" spans="1:16" ht="11.25" customHeight="1" x14ac:dyDescent="0.2">
      <c r="A782" s="132"/>
      <c r="B782" s="133"/>
      <c r="C782" s="89"/>
      <c r="D782" s="134"/>
      <c r="E782" s="77"/>
      <c r="F782" s="77"/>
      <c r="G782" s="77"/>
      <c r="H782" s="77"/>
      <c r="I782" s="77"/>
      <c r="J782" s="77"/>
      <c r="K782" s="77"/>
      <c r="L782" s="77"/>
      <c r="M782" s="77"/>
      <c r="N782" s="77"/>
      <c r="O782" s="77"/>
      <c r="P782" s="77"/>
    </row>
    <row r="783" spans="1:16" ht="11.25" customHeight="1" x14ac:dyDescent="0.2">
      <c r="A783" s="132"/>
      <c r="B783" s="133"/>
      <c r="C783" s="89"/>
      <c r="D783" s="134"/>
      <c r="E783" s="77"/>
      <c r="F783" s="77"/>
      <c r="G783" s="77"/>
      <c r="H783" s="77"/>
      <c r="I783" s="77"/>
      <c r="J783" s="77"/>
      <c r="K783" s="77"/>
      <c r="L783" s="77"/>
      <c r="M783" s="77"/>
      <c r="N783" s="77"/>
      <c r="O783" s="77"/>
      <c r="P783" s="77"/>
    </row>
    <row r="784" spans="1:16" ht="11.25" customHeight="1" x14ac:dyDescent="0.2">
      <c r="A784" s="132"/>
      <c r="B784" s="133"/>
      <c r="C784" s="89"/>
      <c r="D784" s="134"/>
      <c r="E784" s="77"/>
      <c r="F784" s="77"/>
      <c r="G784" s="77"/>
      <c r="H784" s="77"/>
      <c r="I784" s="77"/>
      <c r="J784" s="77"/>
      <c r="K784" s="77"/>
      <c r="L784" s="77"/>
      <c r="M784" s="77"/>
      <c r="N784" s="77"/>
      <c r="O784" s="77"/>
      <c r="P784" s="77"/>
    </row>
    <row r="785" spans="1:16" ht="11.25" customHeight="1" x14ac:dyDescent="0.2">
      <c r="A785" s="132"/>
      <c r="B785" s="133"/>
      <c r="C785" s="89"/>
      <c r="D785" s="134"/>
      <c r="E785" s="77"/>
      <c r="F785" s="77"/>
      <c r="G785" s="77"/>
      <c r="H785" s="77"/>
      <c r="I785" s="77"/>
      <c r="J785" s="77"/>
      <c r="K785" s="77"/>
      <c r="L785" s="77"/>
      <c r="M785" s="77"/>
      <c r="N785" s="77"/>
      <c r="O785" s="77"/>
      <c r="P785" s="77"/>
    </row>
    <row r="786" spans="1:16" ht="11.25" customHeight="1" x14ac:dyDescent="0.2">
      <c r="A786" s="132"/>
      <c r="B786" s="133"/>
      <c r="C786" s="89"/>
      <c r="D786" s="134"/>
      <c r="E786" s="77"/>
      <c r="F786" s="77"/>
      <c r="G786" s="77"/>
      <c r="H786" s="77"/>
      <c r="I786" s="77"/>
      <c r="J786" s="77"/>
      <c r="K786" s="77"/>
      <c r="L786" s="77"/>
      <c r="M786" s="77"/>
      <c r="N786" s="77"/>
      <c r="O786" s="77"/>
      <c r="P786" s="77"/>
    </row>
    <row r="787" spans="1:16" ht="11.25" customHeight="1" x14ac:dyDescent="0.2">
      <c r="A787" s="132"/>
      <c r="B787" s="133"/>
      <c r="C787" s="89"/>
      <c r="D787" s="134"/>
      <c r="E787" s="77"/>
      <c r="F787" s="77"/>
      <c r="G787" s="77"/>
      <c r="H787" s="77"/>
      <c r="I787" s="77"/>
      <c r="J787" s="77"/>
      <c r="K787" s="77"/>
      <c r="L787" s="77"/>
      <c r="M787" s="77"/>
      <c r="N787" s="77"/>
      <c r="O787" s="77"/>
      <c r="P787" s="77"/>
    </row>
    <row r="788" spans="1:16" ht="11.25" customHeight="1" x14ac:dyDescent="0.2">
      <c r="A788" s="132"/>
      <c r="B788" s="133"/>
      <c r="C788" s="89"/>
      <c r="D788" s="134"/>
      <c r="E788" s="77"/>
      <c r="F788" s="77"/>
      <c r="G788" s="77"/>
      <c r="H788" s="77"/>
      <c r="I788" s="77"/>
      <c r="J788" s="77"/>
      <c r="K788" s="77"/>
      <c r="L788" s="77"/>
      <c r="M788" s="77"/>
      <c r="N788" s="77"/>
      <c r="O788" s="77"/>
      <c r="P788" s="77"/>
    </row>
    <row r="789" spans="1:16" ht="11.25" customHeight="1" x14ac:dyDescent="0.2">
      <c r="A789" s="132"/>
      <c r="B789" s="133"/>
      <c r="C789" s="89"/>
      <c r="D789" s="134"/>
      <c r="E789" s="77"/>
      <c r="F789" s="77"/>
      <c r="G789" s="77"/>
      <c r="H789" s="77"/>
      <c r="I789" s="77"/>
      <c r="J789" s="77"/>
      <c r="K789" s="77"/>
      <c r="L789" s="77"/>
      <c r="M789" s="77"/>
      <c r="N789" s="77"/>
      <c r="O789" s="77"/>
      <c r="P789" s="77"/>
    </row>
    <row r="790" spans="1:16" ht="11.25" customHeight="1" x14ac:dyDescent="0.2">
      <c r="A790" s="132"/>
      <c r="B790" s="133"/>
      <c r="C790" s="89"/>
      <c r="D790" s="134"/>
      <c r="E790" s="77"/>
      <c r="F790" s="77"/>
      <c r="G790" s="77"/>
      <c r="H790" s="77"/>
      <c r="I790" s="77"/>
      <c r="J790" s="77"/>
      <c r="K790" s="77"/>
      <c r="L790" s="77"/>
      <c r="M790" s="77"/>
      <c r="N790" s="77"/>
      <c r="O790" s="77"/>
      <c r="P790" s="77"/>
    </row>
    <row r="791" spans="1:16" ht="11.25" customHeight="1" x14ac:dyDescent="0.2">
      <c r="A791" s="132"/>
      <c r="B791" s="133"/>
      <c r="C791" s="89"/>
      <c r="D791" s="134"/>
      <c r="E791" s="77"/>
      <c r="F791" s="77"/>
      <c r="G791" s="77"/>
      <c r="H791" s="77"/>
      <c r="I791" s="77"/>
      <c r="J791" s="77"/>
      <c r="K791" s="77"/>
      <c r="L791" s="77"/>
      <c r="M791" s="77"/>
      <c r="N791" s="77"/>
      <c r="O791" s="77"/>
      <c r="P791" s="77"/>
    </row>
    <row r="792" spans="1:16" ht="11.25" customHeight="1" x14ac:dyDescent="0.2">
      <c r="A792" s="132"/>
      <c r="B792" s="133"/>
      <c r="C792" s="89"/>
      <c r="D792" s="134"/>
      <c r="E792" s="77"/>
      <c r="F792" s="77"/>
      <c r="G792" s="77"/>
      <c r="H792" s="77"/>
      <c r="I792" s="77"/>
      <c r="J792" s="77"/>
      <c r="K792" s="77"/>
      <c r="L792" s="77"/>
      <c r="M792" s="77"/>
      <c r="N792" s="77"/>
      <c r="O792" s="77"/>
      <c r="P792" s="77"/>
    </row>
    <row r="793" spans="1:16" ht="11.25" customHeight="1" x14ac:dyDescent="0.2">
      <c r="A793" s="132"/>
      <c r="B793" s="133"/>
      <c r="C793" s="89"/>
      <c r="D793" s="134"/>
      <c r="E793" s="77"/>
      <c r="F793" s="77"/>
      <c r="G793" s="77"/>
      <c r="H793" s="77"/>
      <c r="I793" s="77"/>
      <c r="J793" s="77"/>
      <c r="K793" s="77"/>
      <c r="L793" s="77"/>
      <c r="M793" s="77"/>
      <c r="N793" s="77"/>
      <c r="O793" s="77"/>
      <c r="P793" s="77"/>
    </row>
    <row r="794" spans="1:16" ht="11.25" customHeight="1" x14ac:dyDescent="0.2">
      <c r="A794" s="132"/>
      <c r="B794" s="133"/>
      <c r="C794" s="89"/>
      <c r="D794" s="134"/>
      <c r="E794" s="77"/>
      <c r="F794" s="77"/>
      <c r="G794" s="77"/>
      <c r="H794" s="77"/>
      <c r="I794" s="77"/>
      <c r="J794" s="77"/>
      <c r="K794" s="77"/>
      <c r="L794" s="77"/>
      <c r="M794" s="77"/>
      <c r="N794" s="77"/>
      <c r="O794" s="77"/>
      <c r="P794" s="77"/>
    </row>
    <row r="795" spans="1:16" ht="11.25" customHeight="1" x14ac:dyDescent="0.2">
      <c r="A795" s="132"/>
      <c r="B795" s="133"/>
      <c r="C795" s="89"/>
      <c r="D795" s="134"/>
      <c r="E795" s="77"/>
      <c r="F795" s="77"/>
      <c r="G795" s="77"/>
      <c r="H795" s="77"/>
      <c r="I795" s="77"/>
      <c r="J795" s="77"/>
      <c r="K795" s="77"/>
      <c r="L795" s="77"/>
      <c r="M795" s="77"/>
      <c r="N795" s="77"/>
      <c r="O795" s="77"/>
      <c r="P795" s="77"/>
    </row>
    <row r="796" spans="1:16" ht="11.25" customHeight="1" x14ac:dyDescent="0.2">
      <c r="A796" s="132"/>
      <c r="B796" s="133"/>
      <c r="C796" s="89"/>
      <c r="D796" s="134"/>
      <c r="E796" s="77"/>
      <c r="F796" s="77"/>
      <c r="G796" s="77"/>
      <c r="H796" s="77"/>
      <c r="I796" s="77"/>
      <c r="J796" s="77"/>
      <c r="K796" s="77"/>
      <c r="L796" s="77"/>
      <c r="M796" s="77"/>
      <c r="N796" s="77"/>
      <c r="O796" s="77"/>
      <c r="P796" s="77"/>
    </row>
    <row r="797" spans="1:16" ht="11.25" customHeight="1" x14ac:dyDescent="0.2">
      <c r="A797" s="132"/>
      <c r="B797" s="133"/>
      <c r="C797" s="89"/>
      <c r="D797" s="134"/>
      <c r="E797" s="77"/>
      <c r="F797" s="77"/>
      <c r="G797" s="77"/>
      <c r="H797" s="77"/>
      <c r="I797" s="77"/>
      <c r="J797" s="77"/>
      <c r="K797" s="77"/>
      <c r="L797" s="77"/>
      <c r="M797" s="77"/>
      <c r="N797" s="77"/>
      <c r="O797" s="77"/>
      <c r="P797" s="77"/>
    </row>
    <row r="798" spans="1:16" ht="11.25" customHeight="1" x14ac:dyDescent="0.2">
      <c r="A798" s="132"/>
      <c r="B798" s="133"/>
      <c r="C798" s="89"/>
      <c r="D798" s="134"/>
      <c r="E798" s="77"/>
      <c r="F798" s="77"/>
      <c r="G798" s="77"/>
      <c r="H798" s="77"/>
      <c r="I798" s="77"/>
      <c r="J798" s="77"/>
      <c r="K798" s="77"/>
      <c r="L798" s="77"/>
      <c r="M798" s="77"/>
      <c r="N798" s="77"/>
      <c r="O798" s="77"/>
      <c r="P798" s="77"/>
    </row>
    <row r="799" spans="1:16" ht="11.25" customHeight="1" x14ac:dyDescent="0.2">
      <c r="A799" s="132"/>
      <c r="B799" s="133"/>
      <c r="C799" s="89"/>
      <c r="D799" s="134"/>
      <c r="E799" s="77"/>
      <c r="F799" s="77"/>
      <c r="G799" s="77"/>
      <c r="H799" s="77"/>
      <c r="I799" s="77"/>
      <c r="J799" s="77"/>
      <c r="K799" s="77"/>
      <c r="L799" s="77"/>
      <c r="M799" s="77"/>
      <c r="N799" s="77"/>
      <c r="O799" s="77"/>
      <c r="P799" s="77"/>
    </row>
    <row r="800" spans="1:16" ht="11.25" customHeight="1" x14ac:dyDescent="0.2">
      <c r="A800" s="132"/>
      <c r="B800" s="133"/>
      <c r="C800" s="89"/>
      <c r="D800" s="134"/>
      <c r="E800" s="77"/>
      <c r="F800" s="77"/>
      <c r="G800" s="77"/>
      <c r="H800" s="77"/>
      <c r="I800" s="77"/>
      <c r="J800" s="77"/>
      <c r="K800" s="77"/>
      <c r="L800" s="77"/>
      <c r="M800" s="77"/>
      <c r="N800" s="77"/>
      <c r="O800" s="77"/>
      <c r="P800" s="77"/>
    </row>
    <row r="801" spans="1:16" ht="11.25" customHeight="1" x14ac:dyDescent="0.2">
      <c r="A801" s="132"/>
      <c r="B801" s="133"/>
      <c r="C801" s="89"/>
      <c r="D801" s="134"/>
      <c r="E801" s="77"/>
      <c r="F801" s="77"/>
      <c r="G801" s="77"/>
      <c r="H801" s="77"/>
      <c r="I801" s="77"/>
      <c r="J801" s="77"/>
      <c r="K801" s="77"/>
      <c r="L801" s="77"/>
      <c r="M801" s="77"/>
      <c r="N801" s="77"/>
      <c r="O801" s="77"/>
      <c r="P801" s="77"/>
    </row>
    <row r="802" spans="1:16" ht="11.25" customHeight="1" x14ac:dyDescent="0.2">
      <c r="A802" s="132"/>
      <c r="B802" s="133"/>
      <c r="C802" s="89"/>
      <c r="D802" s="134"/>
      <c r="E802" s="77"/>
      <c r="F802" s="77"/>
      <c r="G802" s="77"/>
      <c r="H802" s="77"/>
      <c r="I802" s="77"/>
      <c r="J802" s="77"/>
      <c r="K802" s="77"/>
      <c r="L802" s="77"/>
      <c r="M802" s="77"/>
      <c r="N802" s="77"/>
      <c r="O802" s="77"/>
      <c r="P802" s="77"/>
    </row>
    <row r="803" spans="1:16" ht="11.25" customHeight="1" x14ac:dyDescent="0.2">
      <c r="A803" s="132"/>
      <c r="B803" s="133"/>
      <c r="C803" s="89"/>
      <c r="D803" s="134"/>
      <c r="E803" s="77"/>
      <c r="F803" s="77"/>
      <c r="G803" s="77"/>
      <c r="H803" s="77"/>
      <c r="I803" s="77"/>
      <c r="J803" s="77"/>
      <c r="K803" s="77"/>
      <c r="L803" s="77"/>
      <c r="M803" s="77"/>
      <c r="N803" s="77"/>
      <c r="O803" s="77"/>
      <c r="P803" s="77"/>
    </row>
    <row r="804" spans="1:16" ht="11.25" customHeight="1" x14ac:dyDescent="0.2">
      <c r="A804" s="132"/>
      <c r="B804" s="133"/>
      <c r="C804" s="89"/>
      <c r="D804" s="134"/>
      <c r="E804" s="77"/>
      <c r="F804" s="77"/>
      <c r="G804" s="77"/>
      <c r="H804" s="77"/>
      <c r="I804" s="77"/>
      <c r="J804" s="77"/>
      <c r="K804" s="77"/>
      <c r="L804" s="77"/>
      <c r="M804" s="77"/>
      <c r="N804" s="77"/>
      <c r="O804" s="77"/>
      <c r="P804" s="77"/>
    </row>
    <row r="805" spans="1:16" ht="11.25" customHeight="1" x14ac:dyDescent="0.2">
      <c r="A805" s="132"/>
      <c r="B805" s="133"/>
      <c r="C805" s="89"/>
      <c r="D805" s="134"/>
      <c r="E805" s="77"/>
      <c r="F805" s="77"/>
      <c r="G805" s="77"/>
      <c r="H805" s="77"/>
      <c r="I805" s="77"/>
      <c r="J805" s="77"/>
      <c r="K805" s="77"/>
      <c r="L805" s="77"/>
      <c r="M805" s="77"/>
      <c r="N805" s="77"/>
      <c r="O805" s="77"/>
      <c r="P805" s="77"/>
    </row>
    <row r="806" spans="1:16" ht="11.25" customHeight="1" x14ac:dyDescent="0.2">
      <c r="A806" s="132"/>
      <c r="B806" s="133"/>
      <c r="C806" s="89"/>
      <c r="D806" s="134"/>
      <c r="E806" s="77"/>
      <c r="F806" s="77"/>
      <c r="G806" s="77"/>
      <c r="H806" s="77"/>
      <c r="I806" s="77"/>
      <c r="J806" s="77"/>
      <c r="K806" s="77"/>
      <c r="L806" s="77"/>
      <c r="M806" s="77"/>
      <c r="N806" s="77"/>
      <c r="O806" s="77"/>
      <c r="P806" s="77"/>
    </row>
    <row r="807" spans="1:16" ht="11.25" customHeight="1" x14ac:dyDescent="0.2">
      <c r="A807" s="132"/>
      <c r="B807" s="133"/>
      <c r="C807" s="89"/>
      <c r="D807" s="134"/>
      <c r="E807" s="77"/>
      <c r="F807" s="77"/>
      <c r="G807" s="77"/>
      <c r="H807" s="77"/>
      <c r="I807" s="77"/>
      <c r="J807" s="77"/>
      <c r="K807" s="77"/>
      <c r="L807" s="77"/>
      <c r="M807" s="77"/>
      <c r="N807" s="77"/>
      <c r="O807" s="77"/>
      <c r="P807" s="77"/>
    </row>
    <row r="808" spans="1:16" ht="11.25" customHeight="1" x14ac:dyDescent="0.2">
      <c r="A808" s="132"/>
      <c r="B808" s="133"/>
      <c r="C808" s="89"/>
      <c r="D808" s="134"/>
      <c r="E808" s="77"/>
      <c r="F808" s="77"/>
      <c r="G808" s="77"/>
      <c r="H808" s="77"/>
      <c r="I808" s="77"/>
      <c r="J808" s="77"/>
      <c r="K808" s="77"/>
      <c r="L808" s="77"/>
      <c r="M808" s="77"/>
      <c r="N808" s="77"/>
      <c r="O808" s="77"/>
      <c r="P808" s="77"/>
    </row>
    <row r="809" spans="1:16" ht="11.25" customHeight="1" x14ac:dyDescent="0.2">
      <c r="A809" s="132"/>
      <c r="B809" s="133"/>
      <c r="C809" s="89"/>
      <c r="D809" s="134"/>
      <c r="E809" s="77"/>
      <c r="F809" s="77"/>
      <c r="G809" s="77"/>
      <c r="H809" s="77"/>
      <c r="I809" s="77"/>
      <c r="J809" s="77"/>
      <c r="K809" s="77"/>
      <c r="L809" s="77"/>
      <c r="M809" s="77"/>
      <c r="N809" s="77"/>
      <c r="O809" s="77"/>
      <c r="P809" s="77"/>
    </row>
    <row r="810" spans="1:16" ht="11.25" customHeight="1" x14ac:dyDescent="0.2">
      <c r="A810" s="132"/>
      <c r="B810" s="133"/>
      <c r="C810" s="89"/>
      <c r="D810" s="134"/>
      <c r="E810" s="77"/>
      <c r="F810" s="77"/>
      <c r="G810" s="77"/>
      <c r="H810" s="77"/>
      <c r="I810" s="77"/>
      <c r="J810" s="77"/>
      <c r="K810" s="77"/>
      <c r="L810" s="77"/>
      <c r="M810" s="77"/>
      <c r="N810" s="77"/>
      <c r="O810" s="77"/>
      <c r="P810" s="77"/>
    </row>
    <row r="811" spans="1:16" ht="11.25" customHeight="1" x14ac:dyDescent="0.2">
      <c r="A811" s="132"/>
      <c r="B811" s="133"/>
      <c r="C811" s="89"/>
      <c r="D811" s="134"/>
      <c r="E811" s="77"/>
      <c r="F811" s="77"/>
      <c r="G811" s="77"/>
      <c r="H811" s="77"/>
      <c r="I811" s="77"/>
      <c r="J811" s="77"/>
      <c r="K811" s="77"/>
      <c r="L811" s="77"/>
      <c r="M811" s="77"/>
      <c r="N811" s="77"/>
      <c r="O811" s="77"/>
      <c r="P811" s="77"/>
    </row>
    <row r="812" spans="1:16" ht="11.25" customHeight="1" x14ac:dyDescent="0.2">
      <c r="A812" s="132"/>
      <c r="B812" s="133"/>
      <c r="C812" s="89"/>
      <c r="D812" s="134"/>
      <c r="E812" s="77"/>
      <c r="F812" s="77"/>
      <c r="G812" s="77"/>
      <c r="H812" s="77"/>
      <c r="I812" s="77"/>
      <c r="J812" s="77"/>
      <c r="K812" s="77"/>
      <c r="L812" s="77"/>
      <c r="M812" s="77"/>
      <c r="N812" s="77"/>
      <c r="O812" s="77"/>
      <c r="P812" s="77"/>
    </row>
    <row r="813" spans="1:16" ht="11.25" customHeight="1" x14ac:dyDescent="0.2">
      <c r="A813" s="132"/>
      <c r="B813" s="133"/>
      <c r="C813" s="89"/>
      <c r="D813" s="134"/>
      <c r="E813" s="77"/>
      <c r="F813" s="77"/>
      <c r="G813" s="77"/>
      <c r="H813" s="77"/>
      <c r="I813" s="77"/>
      <c r="J813" s="77"/>
      <c r="K813" s="77"/>
      <c r="L813" s="77"/>
      <c r="M813" s="77"/>
      <c r="N813" s="77"/>
      <c r="O813" s="77"/>
      <c r="P813" s="77"/>
    </row>
    <row r="814" spans="1:16" ht="11.25" customHeight="1" x14ac:dyDescent="0.2">
      <c r="A814" s="132"/>
      <c r="B814" s="133"/>
      <c r="C814" s="89"/>
      <c r="D814" s="134"/>
      <c r="E814" s="77"/>
      <c r="F814" s="77"/>
      <c r="G814" s="77"/>
      <c r="H814" s="77"/>
      <c r="I814" s="77"/>
      <c r="J814" s="77"/>
      <c r="K814" s="77"/>
      <c r="L814" s="77"/>
      <c r="M814" s="77"/>
      <c r="N814" s="77"/>
      <c r="O814" s="77"/>
      <c r="P814" s="77"/>
    </row>
    <row r="815" spans="1:16" ht="11.25" customHeight="1" x14ac:dyDescent="0.2">
      <c r="A815" s="132"/>
      <c r="B815" s="133"/>
      <c r="C815" s="89"/>
      <c r="D815" s="134"/>
      <c r="E815" s="77"/>
      <c r="F815" s="77"/>
      <c r="G815" s="77"/>
      <c r="H815" s="77"/>
      <c r="I815" s="77"/>
      <c r="J815" s="77"/>
      <c r="K815" s="77"/>
      <c r="L815" s="77"/>
      <c r="M815" s="77"/>
      <c r="N815" s="77"/>
      <c r="O815" s="77"/>
      <c r="P815" s="77"/>
    </row>
    <row r="816" spans="1:16" ht="11.25" customHeight="1" x14ac:dyDescent="0.2">
      <c r="A816" s="132"/>
      <c r="B816" s="133"/>
      <c r="C816" s="89"/>
      <c r="D816" s="134"/>
      <c r="E816" s="77"/>
      <c r="F816" s="77"/>
      <c r="G816" s="77"/>
      <c r="H816" s="77"/>
      <c r="I816" s="77"/>
      <c r="J816" s="77"/>
      <c r="K816" s="77"/>
      <c r="L816" s="77"/>
      <c r="M816" s="77"/>
      <c r="N816" s="77"/>
      <c r="O816" s="77"/>
      <c r="P816" s="77"/>
    </row>
    <row r="817" spans="1:16" ht="11.25" customHeight="1" x14ac:dyDescent="0.2">
      <c r="A817" s="132"/>
      <c r="B817" s="133"/>
      <c r="C817" s="89"/>
      <c r="D817" s="134"/>
      <c r="E817" s="77"/>
      <c r="F817" s="77"/>
      <c r="G817" s="77"/>
      <c r="H817" s="77"/>
      <c r="I817" s="77"/>
      <c r="J817" s="77"/>
      <c r="K817" s="77"/>
      <c r="L817" s="77"/>
      <c r="M817" s="77"/>
      <c r="N817" s="77"/>
      <c r="O817" s="77"/>
      <c r="P817" s="77"/>
    </row>
    <row r="818" spans="1:16" ht="11.25" customHeight="1" x14ac:dyDescent="0.2">
      <c r="A818" s="132"/>
      <c r="B818" s="133"/>
      <c r="C818" s="89"/>
      <c r="D818" s="134"/>
      <c r="E818" s="77"/>
      <c r="F818" s="77"/>
      <c r="G818" s="77"/>
      <c r="H818" s="77"/>
      <c r="I818" s="77"/>
      <c r="J818" s="77"/>
      <c r="K818" s="77"/>
      <c r="L818" s="77"/>
      <c r="M818" s="77"/>
      <c r="N818" s="77"/>
      <c r="O818" s="77"/>
      <c r="P818" s="77"/>
    </row>
    <row r="819" spans="1:16" ht="11.25" customHeight="1" x14ac:dyDescent="0.2">
      <c r="A819" s="132"/>
      <c r="B819" s="133"/>
      <c r="C819" s="89"/>
      <c r="D819" s="134"/>
      <c r="E819" s="77"/>
      <c r="F819" s="77"/>
      <c r="G819" s="77"/>
      <c r="H819" s="77"/>
      <c r="I819" s="77"/>
      <c r="J819" s="77"/>
      <c r="K819" s="77"/>
      <c r="L819" s="77"/>
      <c r="M819" s="77"/>
      <c r="N819" s="77"/>
      <c r="O819" s="77"/>
      <c r="P819" s="77"/>
    </row>
    <row r="820" spans="1:16" ht="11.25" customHeight="1" x14ac:dyDescent="0.2">
      <c r="A820" s="132"/>
      <c r="B820" s="133"/>
      <c r="C820" s="89"/>
      <c r="D820" s="134"/>
      <c r="E820" s="77"/>
      <c r="F820" s="77"/>
      <c r="G820" s="77"/>
      <c r="H820" s="77"/>
      <c r="I820" s="77"/>
      <c r="J820" s="77"/>
      <c r="K820" s="77"/>
      <c r="L820" s="77"/>
      <c r="M820" s="77"/>
      <c r="N820" s="77"/>
      <c r="O820" s="77"/>
      <c r="P820" s="77"/>
    </row>
    <row r="821" spans="1:16" ht="11.25" customHeight="1" x14ac:dyDescent="0.2">
      <c r="A821" s="132"/>
      <c r="B821" s="133"/>
      <c r="C821" s="89"/>
      <c r="D821" s="134"/>
      <c r="E821" s="77"/>
      <c r="F821" s="77"/>
      <c r="G821" s="77"/>
      <c r="H821" s="77"/>
      <c r="I821" s="77"/>
      <c r="J821" s="77"/>
      <c r="K821" s="77"/>
      <c r="L821" s="77"/>
      <c r="M821" s="77"/>
      <c r="N821" s="77"/>
      <c r="O821" s="77"/>
      <c r="P821" s="77"/>
    </row>
    <row r="822" spans="1:16" ht="11.25" customHeight="1" x14ac:dyDescent="0.2">
      <c r="A822" s="132"/>
      <c r="B822" s="133"/>
      <c r="C822" s="89"/>
      <c r="D822" s="134"/>
      <c r="E822" s="77"/>
      <c r="F822" s="77"/>
      <c r="G822" s="77"/>
      <c r="H822" s="77"/>
      <c r="I822" s="77"/>
      <c r="J822" s="77"/>
      <c r="K822" s="77"/>
      <c r="L822" s="77"/>
      <c r="M822" s="77"/>
      <c r="N822" s="77"/>
      <c r="O822" s="77"/>
      <c r="P822" s="77"/>
    </row>
    <row r="823" spans="1:16" ht="11.25" customHeight="1" x14ac:dyDescent="0.2">
      <c r="A823" s="132"/>
      <c r="B823" s="133"/>
      <c r="C823" s="89"/>
      <c r="D823" s="134"/>
      <c r="E823" s="77"/>
      <c r="F823" s="77"/>
      <c r="G823" s="77"/>
      <c r="H823" s="77"/>
      <c r="I823" s="77"/>
      <c r="J823" s="77"/>
      <c r="K823" s="77"/>
      <c r="L823" s="77"/>
      <c r="M823" s="77"/>
      <c r="N823" s="77"/>
      <c r="O823" s="77"/>
      <c r="P823" s="77"/>
    </row>
    <row r="824" spans="1:16" ht="11.25" customHeight="1" x14ac:dyDescent="0.2">
      <c r="A824" s="132"/>
      <c r="B824" s="133"/>
      <c r="C824" s="89"/>
      <c r="D824" s="134"/>
      <c r="E824" s="77"/>
      <c r="F824" s="77"/>
      <c r="G824" s="77"/>
      <c r="H824" s="77"/>
      <c r="I824" s="77"/>
      <c r="J824" s="77"/>
      <c r="K824" s="77"/>
      <c r="L824" s="77"/>
      <c r="M824" s="77"/>
      <c r="N824" s="77"/>
      <c r="O824" s="77"/>
      <c r="P824" s="77"/>
    </row>
    <row r="825" spans="1:16" ht="11.25" customHeight="1" x14ac:dyDescent="0.2">
      <c r="A825" s="132"/>
      <c r="B825" s="133"/>
      <c r="C825" s="89"/>
      <c r="D825" s="134"/>
      <c r="E825" s="77"/>
      <c r="F825" s="77"/>
      <c r="G825" s="77"/>
      <c r="H825" s="77"/>
      <c r="I825" s="77"/>
      <c r="J825" s="77"/>
      <c r="K825" s="77"/>
      <c r="L825" s="77"/>
      <c r="M825" s="77"/>
      <c r="N825" s="77"/>
      <c r="O825" s="77"/>
      <c r="P825" s="77"/>
    </row>
    <row r="826" spans="1:16" ht="11.25" customHeight="1" x14ac:dyDescent="0.2">
      <c r="A826" s="132"/>
      <c r="B826" s="133"/>
      <c r="C826" s="89"/>
      <c r="D826" s="134"/>
      <c r="E826" s="77"/>
      <c r="F826" s="77"/>
      <c r="G826" s="77"/>
      <c r="H826" s="77"/>
      <c r="I826" s="77"/>
      <c r="J826" s="77"/>
      <c r="K826" s="77"/>
      <c r="L826" s="77"/>
      <c r="M826" s="77"/>
      <c r="N826" s="77"/>
      <c r="O826" s="77"/>
      <c r="P826" s="77"/>
    </row>
    <row r="827" spans="1:16" ht="11.25" customHeight="1" x14ac:dyDescent="0.2">
      <c r="A827" s="132"/>
      <c r="B827" s="133"/>
      <c r="C827" s="89"/>
      <c r="D827" s="134"/>
      <c r="E827" s="77"/>
      <c r="F827" s="77"/>
      <c r="G827" s="77"/>
      <c r="H827" s="77"/>
      <c r="I827" s="77"/>
      <c r="J827" s="77"/>
      <c r="K827" s="77"/>
      <c r="L827" s="77"/>
      <c r="M827" s="77"/>
      <c r="N827" s="77"/>
      <c r="O827" s="77"/>
      <c r="P827" s="77"/>
    </row>
    <row r="828" spans="1:16" ht="11.25" customHeight="1" x14ac:dyDescent="0.2">
      <c r="A828" s="132"/>
      <c r="B828" s="133"/>
      <c r="C828" s="89"/>
      <c r="D828" s="134"/>
      <c r="E828" s="77"/>
      <c r="F828" s="77"/>
      <c r="G828" s="77"/>
      <c r="H828" s="77"/>
      <c r="I828" s="77"/>
      <c r="J828" s="77"/>
      <c r="K828" s="77"/>
      <c r="L828" s="77"/>
      <c r="M828" s="77"/>
      <c r="N828" s="77"/>
      <c r="O828" s="77"/>
      <c r="P828" s="77"/>
    </row>
    <row r="829" spans="1:16" ht="11.25" customHeight="1" x14ac:dyDescent="0.2">
      <c r="A829" s="132"/>
      <c r="B829" s="133"/>
      <c r="C829" s="89"/>
      <c r="D829" s="134"/>
      <c r="E829" s="77"/>
      <c r="F829" s="77"/>
      <c r="G829" s="77"/>
      <c r="H829" s="77"/>
      <c r="I829" s="77"/>
      <c r="J829" s="77"/>
      <c r="K829" s="77"/>
      <c r="L829" s="77"/>
      <c r="M829" s="77"/>
      <c r="N829" s="77"/>
      <c r="O829" s="77"/>
      <c r="P829" s="77"/>
    </row>
    <row r="830" spans="1:16" ht="11.25" customHeight="1" x14ac:dyDescent="0.2">
      <c r="A830" s="132"/>
      <c r="B830" s="133"/>
      <c r="C830" s="89"/>
      <c r="D830" s="134"/>
      <c r="E830" s="77"/>
      <c r="F830" s="77"/>
      <c r="G830" s="77"/>
      <c r="H830" s="77"/>
      <c r="I830" s="77"/>
      <c r="J830" s="77"/>
      <c r="K830" s="77"/>
      <c r="L830" s="77"/>
      <c r="M830" s="77"/>
      <c r="N830" s="77"/>
      <c r="O830" s="77"/>
      <c r="P830" s="77"/>
    </row>
    <row r="831" spans="1:16" ht="11.25" customHeight="1" x14ac:dyDescent="0.2">
      <c r="A831" s="132"/>
      <c r="B831" s="133"/>
      <c r="C831" s="89"/>
      <c r="D831" s="134"/>
      <c r="E831" s="77"/>
      <c r="F831" s="77"/>
      <c r="G831" s="77"/>
      <c r="H831" s="77"/>
      <c r="I831" s="77"/>
      <c r="J831" s="77"/>
      <c r="K831" s="77"/>
      <c r="L831" s="77"/>
      <c r="M831" s="77"/>
      <c r="N831" s="77"/>
      <c r="O831" s="77"/>
      <c r="P831" s="77"/>
    </row>
    <row r="832" spans="1:16" ht="11.25" customHeight="1" x14ac:dyDescent="0.2">
      <c r="A832" s="132"/>
      <c r="B832" s="133"/>
      <c r="C832" s="89"/>
      <c r="D832" s="134"/>
      <c r="E832" s="77"/>
      <c r="F832" s="77"/>
      <c r="G832" s="77"/>
      <c r="H832" s="77"/>
      <c r="I832" s="77"/>
      <c r="J832" s="77"/>
      <c r="K832" s="77"/>
      <c r="L832" s="77"/>
      <c r="M832" s="77"/>
      <c r="N832" s="77"/>
      <c r="O832" s="77"/>
      <c r="P832" s="77"/>
    </row>
    <row r="833" spans="1:16" ht="11.25" customHeight="1" x14ac:dyDescent="0.2">
      <c r="A833" s="132"/>
      <c r="B833" s="133"/>
      <c r="C833" s="89"/>
      <c r="D833" s="134"/>
      <c r="E833" s="77"/>
      <c r="F833" s="77"/>
      <c r="G833" s="77"/>
      <c r="H833" s="77"/>
      <c r="I833" s="77"/>
      <c r="J833" s="77"/>
      <c r="K833" s="77"/>
      <c r="L833" s="77"/>
      <c r="M833" s="77"/>
      <c r="N833" s="77"/>
      <c r="O833" s="77"/>
      <c r="P833" s="77"/>
    </row>
    <row r="834" spans="1:16" ht="11.25" customHeight="1" x14ac:dyDescent="0.2">
      <c r="A834" s="132"/>
      <c r="B834" s="133"/>
      <c r="C834" s="89"/>
      <c r="D834" s="134"/>
      <c r="E834" s="77"/>
      <c r="F834" s="77"/>
      <c r="G834" s="77"/>
      <c r="H834" s="77"/>
      <c r="I834" s="77"/>
      <c r="J834" s="77"/>
      <c r="K834" s="77"/>
      <c r="L834" s="77"/>
      <c r="M834" s="77"/>
      <c r="N834" s="77"/>
      <c r="O834" s="77"/>
      <c r="P834" s="77"/>
    </row>
    <row r="835" spans="1:16" ht="11.25" customHeight="1" x14ac:dyDescent="0.2">
      <c r="A835" s="132"/>
      <c r="B835" s="133"/>
      <c r="C835" s="89"/>
      <c r="D835" s="134"/>
      <c r="E835" s="77"/>
      <c r="F835" s="77"/>
      <c r="G835" s="77"/>
      <c r="H835" s="77"/>
      <c r="I835" s="77"/>
      <c r="J835" s="77"/>
      <c r="K835" s="77"/>
      <c r="L835" s="77"/>
      <c r="M835" s="77"/>
      <c r="N835" s="77"/>
      <c r="O835" s="77"/>
      <c r="P835" s="77"/>
    </row>
    <row r="836" spans="1:16" ht="11.25" customHeight="1" x14ac:dyDescent="0.2">
      <c r="A836" s="132"/>
      <c r="B836" s="133"/>
      <c r="C836" s="89"/>
      <c r="D836" s="134"/>
      <c r="E836" s="77"/>
      <c r="F836" s="77"/>
      <c r="G836" s="77"/>
      <c r="H836" s="77"/>
      <c r="I836" s="77"/>
      <c r="J836" s="77"/>
      <c r="K836" s="77"/>
      <c r="L836" s="77"/>
      <c r="M836" s="77"/>
      <c r="N836" s="77"/>
      <c r="O836" s="77"/>
      <c r="P836" s="77"/>
    </row>
    <row r="837" spans="1:16" ht="11.25" customHeight="1" x14ac:dyDescent="0.2">
      <c r="A837" s="132"/>
      <c r="B837" s="133"/>
      <c r="C837" s="89"/>
      <c r="D837" s="134"/>
      <c r="E837" s="77"/>
      <c r="F837" s="77"/>
      <c r="G837" s="77"/>
      <c r="H837" s="77"/>
      <c r="I837" s="77"/>
      <c r="J837" s="77"/>
      <c r="K837" s="77"/>
      <c r="L837" s="77"/>
      <c r="M837" s="77"/>
      <c r="N837" s="77"/>
      <c r="O837" s="77"/>
      <c r="P837" s="77"/>
    </row>
    <row r="838" spans="1:16" ht="11.25" customHeight="1" x14ac:dyDescent="0.2">
      <c r="A838" s="132"/>
      <c r="B838" s="133"/>
      <c r="C838" s="89"/>
      <c r="D838" s="134"/>
      <c r="E838" s="77"/>
      <c r="F838" s="77"/>
      <c r="G838" s="77"/>
      <c r="H838" s="77"/>
      <c r="I838" s="77"/>
      <c r="J838" s="77"/>
      <c r="K838" s="77"/>
      <c r="L838" s="77"/>
      <c r="M838" s="77"/>
      <c r="N838" s="77"/>
      <c r="O838" s="77"/>
      <c r="P838" s="77"/>
    </row>
    <row r="839" spans="1:16" ht="11.25" customHeight="1" x14ac:dyDescent="0.2">
      <c r="A839" s="132"/>
      <c r="B839" s="133"/>
      <c r="C839" s="89"/>
      <c r="D839" s="134"/>
      <c r="E839" s="77"/>
      <c r="F839" s="77"/>
      <c r="G839" s="77"/>
      <c r="H839" s="77"/>
      <c r="I839" s="77"/>
      <c r="J839" s="77"/>
      <c r="K839" s="77"/>
      <c r="L839" s="77"/>
      <c r="M839" s="77"/>
      <c r="N839" s="77"/>
      <c r="O839" s="77"/>
      <c r="P839" s="77"/>
    </row>
    <row r="840" spans="1:16" ht="11.25" customHeight="1" x14ac:dyDescent="0.2">
      <c r="A840" s="132"/>
      <c r="B840" s="133"/>
      <c r="C840" s="89"/>
      <c r="D840" s="134"/>
      <c r="E840" s="77"/>
      <c r="F840" s="77"/>
      <c r="G840" s="77"/>
      <c r="H840" s="77"/>
      <c r="I840" s="77"/>
      <c r="J840" s="77"/>
      <c r="K840" s="77"/>
      <c r="L840" s="77"/>
      <c r="M840" s="77"/>
      <c r="N840" s="77"/>
      <c r="O840" s="77"/>
      <c r="P840" s="77"/>
    </row>
    <row r="841" spans="1:16" ht="11.25" customHeight="1" x14ac:dyDescent="0.2">
      <c r="A841" s="132"/>
      <c r="B841" s="133"/>
      <c r="C841" s="89"/>
      <c r="D841" s="134"/>
      <c r="E841" s="77"/>
      <c r="F841" s="77"/>
      <c r="G841" s="77"/>
      <c r="H841" s="77"/>
      <c r="I841" s="77"/>
      <c r="J841" s="77"/>
      <c r="K841" s="77"/>
      <c r="L841" s="77"/>
      <c r="M841" s="77"/>
      <c r="N841" s="77"/>
      <c r="O841" s="77"/>
      <c r="P841" s="77"/>
    </row>
    <row r="842" spans="1:16" ht="11.25" customHeight="1" x14ac:dyDescent="0.2">
      <c r="A842" s="132"/>
      <c r="B842" s="133"/>
      <c r="C842" s="89"/>
      <c r="D842" s="134"/>
      <c r="E842" s="77"/>
      <c r="F842" s="77"/>
      <c r="G842" s="77"/>
      <c r="H842" s="77"/>
      <c r="I842" s="77"/>
      <c r="J842" s="77"/>
      <c r="K842" s="77"/>
      <c r="L842" s="77"/>
      <c r="M842" s="77"/>
      <c r="N842" s="77"/>
      <c r="O842" s="77"/>
      <c r="P842" s="77"/>
    </row>
    <row r="843" spans="1:16" ht="11.25" customHeight="1" x14ac:dyDescent="0.2">
      <c r="A843" s="132"/>
      <c r="B843" s="133"/>
      <c r="C843" s="89"/>
      <c r="D843" s="134"/>
      <c r="E843" s="77"/>
      <c r="F843" s="77"/>
      <c r="G843" s="77"/>
      <c r="H843" s="77"/>
      <c r="I843" s="77"/>
      <c r="J843" s="77"/>
      <c r="K843" s="77"/>
      <c r="L843" s="77"/>
      <c r="M843" s="77"/>
      <c r="N843" s="77"/>
      <c r="O843" s="77"/>
      <c r="P843" s="77"/>
    </row>
    <row r="844" spans="1:16" ht="11.25" customHeight="1" x14ac:dyDescent="0.2">
      <c r="A844" s="132"/>
      <c r="B844" s="133"/>
      <c r="C844" s="89"/>
      <c r="D844" s="134"/>
      <c r="E844" s="77"/>
      <c r="F844" s="77"/>
      <c r="G844" s="77"/>
      <c r="H844" s="77"/>
      <c r="I844" s="77"/>
      <c r="J844" s="77"/>
      <c r="K844" s="77"/>
      <c r="L844" s="77"/>
      <c r="M844" s="77"/>
      <c r="N844" s="77"/>
      <c r="O844" s="77"/>
      <c r="P844" s="77"/>
    </row>
    <row r="845" spans="1:16" ht="11.25" customHeight="1" x14ac:dyDescent="0.2">
      <c r="A845" s="132"/>
      <c r="B845" s="133"/>
      <c r="C845" s="89"/>
      <c r="D845" s="134"/>
      <c r="E845" s="77"/>
      <c r="F845" s="77"/>
      <c r="G845" s="77"/>
      <c r="H845" s="77"/>
      <c r="I845" s="77"/>
      <c r="J845" s="77"/>
      <c r="K845" s="77"/>
      <c r="L845" s="77"/>
      <c r="M845" s="77"/>
      <c r="N845" s="77"/>
      <c r="O845" s="77"/>
      <c r="P845" s="77"/>
    </row>
    <row r="846" spans="1:16" ht="11.25" customHeight="1" x14ac:dyDescent="0.2">
      <c r="A846" s="132"/>
      <c r="B846" s="133"/>
      <c r="C846" s="89"/>
      <c r="D846" s="134"/>
      <c r="E846" s="77"/>
      <c r="F846" s="77"/>
      <c r="G846" s="77"/>
      <c r="H846" s="77"/>
      <c r="I846" s="77"/>
      <c r="J846" s="77"/>
      <c r="K846" s="77"/>
      <c r="L846" s="77"/>
      <c r="M846" s="77"/>
      <c r="N846" s="77"/>
      <c r="O846" s="77"/>
      <c r="P846" s="77"/>
    </row>
    <row r="847" spans="1:16" ht="11.25" customHeight="1" x14ac:dyDescent="0.2">
      <c r="A847" s="132"/>
      <c r="B847" s="133"/>
      <c r="C847" s="89"/>
      <c r="D847" s="134"/>
      <c r="E847" s="77"/>
      <c r="F847" s="77"/>
      <c r="G847" s="77"/>
      <c r="H847" s="77"/>
      <c r="I847" s="77"/>
      <c r="J847" s="77"/>
      <c r="K847" s="77"/>
      <c r="L847" s="77"/>
      <c r="M847" s="77"/>
      <c r="N847" s="77"/>
      <c r="O847" s="77"/>
      <c r="P847" s="77"/>
    </row>
    <row r="848" spans="1:16" ht="11.25" customHeight="1" x14ac:dyDescent="0.2">
      <c r="A848" s="132"/>
      <c r="B848" s="133"/>
      <c r="C848" s="89"/>
      <c r="D848" s="134"/>
      <c r="E848" s="77"/>
      <c r="F848" s="77"/>
      <c r="G848" s="77"/>
      <c r="H848" s="77"/>
      <c r="I848" s="77"/>
      <c r="J848" s="77"/>
      <c r="K848" s="77"/>
      <c r="L848" s="77"/>
      <c r="M848" s="77"/>
      <c r="N848" s="77"/>
      <c r="O848" s="77"/>
      <c r="P848" s="77"/>
    </row>
    <row r="849" spans="1:16" ht="11.25" customHeight="1" x14ac:dyDescent="0.2">
      <c r="A849" s="132"/>
      <c r="B849" s="133"/>
      <c r="C849" s="89"/>
      <c r="D849" s="134"/>
      <c r="E849" s="77"/>
      <c r="F849" s="77"/>
      <c r="G849" s="77"/>
      <c r="H849" s="77"/>
      <c r="I849" s="77"/>
      <c r="J849" s="77"/>
      <c r="K849" s="77"/>
      <c r="L849" s="77"/>
      <c r="M849" s="77"/>
      <c r="N849" s="77"/>
      <c r="O849" s="77"/>
      <c r="P849" s="77"/>
    </row>
    <row r="850" spans="1:16" ht="11.25" customHeight="1" x14ac:dyDescent="0.2">
      <c r="A850" s="132"/>
      <c r="B850" s="133"/>
      <c r="C850" s="89"/>
      <c r="D850" s="134"/>
      <c r="E850" s="77"/>
      <c r="F850" s="77"/>
      <c r="G850" s="77"/>
      <c r="H850" s="77"/>
      <c r="I850" s="77"/>
      <c r="J850" s="77"/>
      <c r="K850" s="77"/>
      <c r="L850" s="77"/>
      <c r="M850" s="77"/>
      <c r="N850" s="77"/>
      <c r="O850" s="77"/>
      <c r="P850" s="77"/>
    </row>
    <row r="851" spans="1:16" ht="11.25" customHeight="1" x14ac:dyDescent="0.2">
      <c r="A851" s="132"/>
      <c r="B851" s="133"/>
      <c r="C851" s="89"/>
      <c r="D851" s="134"/>
      <c r="E851" s="77"/>
      <c r="F851" s="77"/>
      <c r="G851" s="77"/>
      <c r="H851" s="77"/>
      <c r="I851" s="77"/>
      <c r="J851" s="77"/>
      <c r="K851" s="77"/>
      <c r="L851" s="77"/>
      <c r="M851" s="77"/>
      <c r="N851" s="77"/>
      <c r="O851" s="77"/>
      <c r="P851" s="77"/>
    </row>
    <row r="852" spans="1:16" ht="11.25" customHeight="1" x14ac:dyDescent="0.2">
      <c r="A852" s="132"/>
      <c r="B852" s="133"/>
      <c r="C852" s="89"/>
      <c r="D852" s="134"/>
      <c r="E852" s="77"/>
      <c r="F852" s="77"/>
      <c r="G852" s="77"/>
      <c r="H852" s="77"/>
      <c r="I852" s="77"/>
      <c r="J852" s="77"/>
      <c r="K852" s="77"/>
      <c r="L852" s="77"/>
      <c r="M852" s="77"/>
      <c r="N852" s="77"/>
      <c r="O852" s="77"/>
      <c r="P852" s="77"/>
    </row>
    <row r="853" spans="1:16" ht="11.25" customHeight="1" x14ac:dyDescent="0.2">
      <c r="A853" s="132"/>
      <c r="B853" s="133"/>
      <c r="C853" s="89"/>
      <c r="D853" s="134"/>
      <c r="E853" s="77"/>
      <c r="F853" s="77"/>
      <c r="G853" s="77"/>
      <c r="H853" s="77"/>
      <c r="I853" s="77"/>
      <c r="J853" s="77"/>
      <c r="K853" s="77"/>
      <c r="L853" s="77"/>
      <c r="M853" s="77"/>
      <c r="N853" s="77"/>
      <c r="O853" s="77"/>
      <c r="P853" s="77"/>
    </row>
    <row r="854" spans="1:16" ht="11.25" customHeight="1" x14ac:dyDescent="0.2">
      <c r="A854" s="132"/>
      <c r="B854" s="133"/>
      <c r="C854" s="89"/>
      <c r="D854" s="134"/>
      <c r="E854" s="77"/>
      <c r="F854" s="77"/>
      <c r="G854" s="77"/>
      <c r="H854" s="77"/>
      <c r="I854" s="77"/>
      <c r="J854" s="77"/>
      <c r="K854" s="77"/>
      <c r="L854" s="77"/>
      <c r="M854" s="77"/>
      <c r="N854" s="77"/>
      <c r="O854" s="77"/>
      <c r="P854" s="77"/>
    </row>
    <row r="855" spans="1:16" ht="11.25" customHeight="1" x14ac:dyDescent="0.2">
      <c r="A855" s="132"/>
      <c r="B855" s="133"/>
      <c r="C855" s="89"/>
      <c r="D855" s="134"/>
      <c r="E855" s="77"/>
      <c r="F855" s="77"/>
      <c r="G855" s="77"/>
      <c r="H855" s="77"/>
      <c r="I855" s="77"/>
      <c r="J855" s="77"/>
      <c r="K855" s="77"/>
      <c r="L855" s="77"/>
      <c r="M855" s="77"/>
      <c r="N855" s="77"/>
      <c r="O855" s="77"/>
      <c r="P855" s="77"/>
    </row>
    <row r="856" spans="1:16" ht="11.25" customHeight="1" x14ac:dyDescent="0.2">
      <c r="A856" s="132"/>
      <c r="B856" s="133"/>
      <c r="C856" s="89"/>
      <c r="D856" s="134"/>
      <c r="E856" s="77"/>
      <c r="F856" s="77"/>
      <c r="G856" s="77"/>
      <c r="H856" s="77"/>
      <c r="I856" s="77"/>
      <c r="J856" s="77"/>
      <c r="K856" s="77"/>
      <c r="L856" s="77"/>
      <c r="M856" s="77"/>
      <c r="N856" s="77"/>
      <c r="O856" s="77"/>
      <c r="P856" s="77"/>
    </row>
    <row r="857" spans="1:16" ht="11.25" customHeight="1" x14ac:dyDescent="0.2">
      <c r="A857" s="132"/>
      <c r="B857" s="133"/>
      <c r="C857" s="89"/>
      <c r="D857" s="134"/>
      <c r="E857" s="77"/>
      <c r="F857" s="77"/>
      <c r="G857" s="77"/>
      <c r="H857" s="77"/>
      <c r="I857" s="77"/>
      <c r="J857" s="77"/>
      <c r="K857" s="77"/>
      <c r="L857" s="77"/>
      <c r="M857" s="77"/>
      <c r="N857" s="77"/>
      <c r="O857" s="77"/>
      <c r="P857" s="77"/>
    </row>
    <row r="858" spans="1:16" ht="11.25" customHeight="1" x14ac:dyDescent="0.2">
      <c r="A858" s="132"/>
      <c r="B858" s="133"/>
      <c r="C858" s="89"/>
      <c r="D858" s="134"/>
      <c r="E858" s="77"/>
      <c r="F858" s="77"/>
      <c r="G858" s="77"/>
      <c r="H858" s="77"/>
      <c r="I858" s="77"/>
      <c r="J858" s="77"/>
      <c r="K858" s="77"/>
      <c r="L858" s="77"/>
      <c r="M858" s="77"/>
      <c r="N858" s="77"/>
      <c r="O858" s="77"/>
      <c r="P858" s="77"/>
    </row>
    <row r="859" spans="1:16" ht="11.25" customHeight="1" x14ac:dyDescent="0.2">
      <c r="A859" s="132"/>
      <c r="B859" s="133"/>
      <c r="C859" s="89"/>
      <c r="D859" s="134"/>
      <c r="E859" s="77"/>
      <c r="F859" s="77"/>
      <c r="G859" s="77"/>
      <c r="H859" s="77"/>
      <c r="I859" s="77"/>
      <c r="J859" s="77"/>
      <c r="K859" s="77"/>
      <c r="L859" s="77"/>
      <c r="M859" s="77"/>
      <c r="N859" s="77"/>
      <c r="O859" s="77"/>
      <c r="P859" s="77"/>
    </row>
    <row r="860" spans="1:16" ht="11.25" customHeight="1" x14ac:dyDescent="0.2">
      <c r="A860" s="132"/>
      <c r="B860" s="133"/>
      <c r="C860" s="89"/>
      <c r="D860" s="134"/>
      <c r="E860" s="77"/>
      <c r="F860" s="77"/>
      <c r="G860" s="77"/>
      <c r="H860" s="77"/>
      <c r="I860" s="77"/>
      <c r="J860" s="77"/>
      <c r="K860" s="77"/>
      <c r="L860" s="77"/>
      <c r="M860" s="77"/>
      <c r="N860" s="77"/>
      <c r="O860" s="77"/>
      <c r="P860" s="77"/>
    </row>
    <row r="861" spans="1:16" ht="11.25" customHeight="1" x14ac:dyDescent="0.2">
      <c r="A861" s="132"/>
      <c r="B861" s="133"/>
      <c r="C861" s="89"/>
      <c r="D861" s="134"/>
      <c r="E861" s="77"/>
      <c r="F861" s="77"/>
      <c r="G861" s="77"/>
      <c r="H861" s="77"/>
      <c r="I861" s="77"/>
      <c r="J861" s="77"/>
      <c r="K861" s="77"/>
      <c r="L861" s="77"/>
      <c r="M861" s="77"/>
      <c r="N861" s="77"/>
      <c r="O861" s="77"/>
      <c r="P861" s="77"/>
    </row>
    <row r="862" spans="1:16" ht="11.25" customHeight="1" x14ac:dyDescent="0.2">
      <c r="A862" s="132"/>
      <c r="B862" s="133"/>
      <c r="C862" s="89"/>
      <c r="D862" s="134"/>
      <c r="E862" s="77"/>
      <c r="F862" s="77"/>
      <c r="G862" s="77"/>
      <c r="H862" s="77"/>
      <c r="I862" s="77"/>
      <c r="J862" s="77"/>
      <c r="K862" s="77"/>
      <c r="L862" s="77"/>
      <c r="M862" s="77"/>
      <c r="N862" s="77"/>
      <c r="O862" s="77"/>
      <c r="P862" s="77"/>
    </row>
    <row r="863" spans="1:16" ht="11.25" customHeight="1" x14ac:dyDescent="0.2">
      <c r="A863" s="132"/>
      <c r="B863" s="133"/>
      <c r="C863" s="89"/>
      <c r="D863" s="134"/>
      <c r="E863" s="77"/>
      <c r="F863" s="77"/>
      <c r="G863" s="77"/>
      <c r="H863" s="77"/>
      <c r="I863" s="77"/>
      <c r="J863" s="77"/>
      <c r="K863" s="77"/>
      <c r="L863" s="77"/>
      <c r="M863" s="77"/>
      <c r="N863" s="77"/>
      <c r="O863" s="77"/>
      <c r="P863" s="77"/>
    </row>
    <row r="864" spans="1:16" ht="11.25" customHeight="1" x14ac:dyDescent="0.2">
      <c r="A864" s="132"/>
      <c r="B864" s="133"/>
      <c r="C864" s="89"/>
      <c r="D864" s="134"/>
      <c r="E864" s="77"/>
      <c r="F864" s="77"/>
      <c r="G864" s="77"/>
      <c r="H864" s="77"/>
      <c r="I864" s="77"/>
      <c r="J864" s="77"/>
      <c r="K864" s="77"/>
      <c r="L864" s="77"/>
      <c r="M864" s="77"/>
      <c r="N864" s="77"/>
      <c r="O864" s="77"/>
      <c r="P864" s="77"/>
    </row>
    <row r="865" spans="1:16" ht="11.25" customHeight="1" x14ac:dyDescent="0.2">
      <c r="A865" s="132"/>
      <c r="B865" s="133"/>
      <c r="C865" s="89"/>
      <c r="D865" s="134"/>
      <c r="E865" s="77"/>
      <c r="F865" s="77"/>
      <c r="G865" s="77"/>
      <c r="H865" s="77"/>
      <c r="I865" s="77"/>
      <c r="J865" s="77"/>
      <c r="K865" s="77"/>
      <c r="L865" s="77"/>
      <c r="M865" s="77"/>
      <c r="N865" s="77"/>
      <c r="O865" s="77"/>
      <c r="P865" s="77"/>
    </row>
    <row r="866" spans="1:16" ht="11.25" customHeight="1" x14ac:dyDescent="0.2">
      <c r="A866" s="132"/>
      <c r="B866" s="133"/>
      <c r="C866" s="89"/>
      <c r="D866" s="134"/>
      <c r="E866" s="77"/>
      <c r="F866" s="77"/>
      <c r="G866" s="77"/>
      <c r="H866" s="77"/>
      <c r="I866" s="77"/>
      <c r="J866" s="77"/>
      <c r="K866" s="77"/>
      <c r="L866" s="77"/>
      <c r="M866" s="77"/>
      <c r="N866" s="77"/>
      <c r="O866" s="77"/>
      <c r="P866" s="77"/>
    </row>
    <row r="867" spans="1:16" ht="11.25" customHeight="1" x14ac:dyDescent="0.2">
      <c r="A867" s="132"/>
      <c r="B867" s="133"/>
      <c r="C867" s="89"/>
      <c r="D867" s="134"/>
      <c r="E867" s="77"/>
      <c r="F867" s="77"/>
      <c r="G867" s="77"/>
      <c r="H867" s="77"/>
      <c r="I867" s="77"/>
      <c r="J867" s="77"/>
      <c r="K867" s="77"/>
      <c r="L867" s="77"/>
      <c r="M867" s="77"/>
      <c r="N867" s="77"/>
      <c r="O867" s="77"/>
      <c r="P867" s="77"/>
    </row>
    <row r="868" spans="1:16" ht="11.25" customHeight="1" x14ac:dyDescent="0.2">
      <c r="A868" s="132"/>
      <c r="B868" s="133"/>
      <c r="C868" s="89"/>
      <c r="D868" s="134"/>
      <c r="E868" s="77"/>
      <c r="F868" s="77"/>
      <c r="G868" s="77"/>
      <c r="H868" s="77"/>
      <c r="I868" s="77"/>
      <c r="J868" s="77"/>
      <c r="K868" s="77"/>
      <c r="L868" s="77"/>
      <c r="M868" s="77"/>
      <c r="N868" s="77"/>
      <c r="O868" s="77"/>
      <c r="P868" s="77"/>
    </row>
    <row r="869" spans="1:16" ht="11.25" customHeight="1" x14ac:dyDescent="0.2">
      <c r="A869" s="132"/>
      <c r="B869" s="133"/>
      <c r="C869" s="89"/>
      <c r="D869" s="134"/>
      <c r="E869" s="77"/>
      <c r="F869" s="77"/>
      <c r="G869" s="77"/>
      <c r="H869" s="77"/>
      <c r="I869" s="77"/>
      <c r="J869" s="77"/>
      <c r="K869" s="77"/>
      <c r="L869" s="77"/>
      <c r="M869" s="77"/>
      <c r="N869" s="77"/>
      <c r="O869" s="77"/>
      <c r="P869" s="77"/>
    </row>
    <row r="870" spans="1:16" ht="11.25" customHeight="1" x14ac:dyDescent="0.2">
      <c r="A870" s="132"/>
      <c r="B870" s="133"/>
      <c r="C870" s="89"/>
      <c r="D870" s="134"/>
      <c r="E870" s="77"/>
      <c r="F870" s="77"/>
      <c r="G870" s="77"/>
      <c r="H870" s="77"/>
      <c r="I870" s="77"/>
      <c r="J870" s="77"/>
      <c r="K870" s="77"/>
      <c r="L870" s="77"/>
      <c r="M870" s="77"/>
      <c r="N870" s="77"/>
      <c r="O870" s="77"/>
      <c r="P870" s="77"/>
    </row>
    <row r="871" spans="1:16" ht="11.25" customHeight="1" x14ac:dyDescent="0.2">
      <c r="A871" s="132"/>
      <c r="B871" s="133"/>
      <c r="C871" s="89"/>
      <c r="D871" s="134"/>
      <c r="E871" s="77"/>
      <c r="F871" s="77"/>
      <c r="G871" s="77"/>
      <c r="H871" s="77"/>
      <c r="I871" s="77"/>
      <c r="J871" s="77"/>
      <c r="K871" s="77"/>
      <c r="L871" s="77"/>
      <c r="M871" s="77"/>
      <c r="N871" s="77"/>
      <c r="O871" s="77"/>
      <c r="P871" s="77"/>
    </row>
    <row r="872" spans="1:16" ht="11.25" customHeight="1" x14ac:dyDescent="0.2">
      <c r="A872" s="132"/>
      <c r="B872" s="133"/>
      <c r="C872" s="89"/>
      <c r="D872" s="134"/>
      <c r="E872" s="77"/>
      <c r="F872" s="77"/>
      <c r="G872" s="77"/>
      <c r="H872" s="77"/>
      <c r="I872" s="77"/>
      <c r="J872" s="77"/>
      <c r="K872" s="77"/>
      <c r="L872" s="77"/>
      <c r="M872" s="77"/>
      <c r="N872" s="77"/>
      <c r="O872" s="77"/>
      <c r="P872" s="77"/>
    </row>
    <row r="873" spans="1:16" ht="11.25" customHeight="1" x14ac:dyDescent="0.2">
      <c r="A873" s="132"/>
      <c r="B873" s="133"/>
      <c r="C873" s="89"/>
      <c r="D873" s="134"/>
      <c r="E873" s="77"/>
      <c r="F873" s="77"/>
      <c r="G873" s="77"/>
      <c r="H873" s="77"/>
      <c r="I873" s="77"/>
      <c r="J873" s="77"/>
      <c r="K873" s="77"/>
      <c r="L873" s="77"/>
      <c r="M873" s="77"/>
      <c r="N873" s="77"/>
      <c r="O873" s="77"/>
      <c r="P873" s="77"/>
    </row>
    <row r="874" spans="1:16" ht="11.25" customHeight="1" x14ac:dyDescent="0.2">
      <c r="A874" s="132"/>
      <c r="B874" s="133"/>
      <c r="C874" s="89"/>
      <c r="D874" s="134"/>
      <c r="E874" s="77"/>
      <c r="F874" s="77"/>
      <c r="G874" s="77"/>
      <c r="H874" s="77"/>
      <c r="I874" s="77"/>
      <c r="J874" s="77"/>
      <c r="K874" s="77"/>
      <c r="L874" s="77"/>
      <c r="M874" s="77"/>
      <c r="N874" s="77"/>
      <c r="O874" s="77"/>
      <c r="P874" s="77"/>
    </row>
    <row r="875" spans="1:16" ht="11.25" customHeight="1" x14ac:dyDescent="0.2">
      <c r="A875" s="132"/>
      <c r="B875" s="133"/>
      <c r="C875" s="89"/>
      <c r="D875" s="134"/>
      <c r="E875" s="77"/>
      <c r="F875" s="77"/>
      <c r="G875" s="77"/>
      <c r="H875" s="77"/>
      <c r="I875" s="77"/>
      <c r="J875" s="77"/>
      <c r="K875" s="77"/>
      <c r="L875" s="77"/>
      <c r="M875" s="77"/>
      <c r="N875" s="77"/>
      <c r="O875" s="77"/>
      <c r="P875" s="77"/>
    </row>
    <row r="876" spans="1:16" ht="11.25" customHeight="1" x14ac:dyDescent="0.2">
      <c r="A876" s="132"/>
      <c r="B876" s="133"/>
      <c r="C876" s="89"/>
      <c r="D876" s="134"/>
      <c r="E876" s="77"/>
      <c r="F876" s="77"/>
      <c r="G876" s="77"/>
      <c r="H876" s="77"/>
      <c r="I876" s="77"/>
      <c r="J876" s="77"/>
      <c r="K876" s="77"/>
      <c r="L876" s="77"/>
      <c r="M876" s="77"/>
      <c r="N876" s="77"/>
      <c r="O876" s="77"/>
      <c r="P876" s="77"/>
    </row>
    <row r="877" spans="1:16" ht="11.25" customHeight="1" x14ac:dyDescent="0.2">
      <c r="A877" s="132"/>
      <c r="B877" s="133"/>
      <c r="C877" s="89"/>
      <c r="D877" s="134"/>
      <c r="E877" s="77"/>
      <c r="F877" s="77"/>
      <c r="G877" s="77"/>
      <c r="H877" s="77"/>
      <c r="I877" s="77"/>
      <c r="J877" s="77"/>
      <c r="K877" s="77"/>
      <c r="L877" s="77"/>
      <c r="M877" s="77"/>
      <c r="N877" s="77"/>
      <c r="O877" s="77"/>
      <c r="P877" s="77"/>
    </row>
    <row r="878" spans="1:16" ht="11.25" customHeight="1" x14ac:dyDescent="0.2">
      <c r="A878" s="132"/>
      <c r="B878" s="133"/>
      <c r="C878" s="89"/>
      <c r="D878" s="134"/>
      <c r="E878" s="77"/>
      <c r="F878" s="77"/>
      <c r="G878" s="77"/>
      <c r="H878" s="77"/>
      <c r="I878" s="77"/>
      <c r="J878" s="77"/>
      <c r="K878" s="77"/>
      <c r="L878" s="77"/>
      <c r="M878" s="77"/>
      <c r="N878" s="77"/>
      <c r="O878" s="77"/>
      <c r="P878" s="77"/>
    </row>
    <row r="879" spans="1:16" ht="11.25" customHeight="1" x14ac:dyDescent="0.2">
      <c r="A879" s="132"/>
      <c r="B879" s="133"/>
      <c r="C879" s="89"/>
      <c r="D879" s="134"/>
      <c r="E879" s="77"/>
      <c r="F879" s="77"/>
      <c r="G879" s="77"/>
      <c r="H879" s="77"/>
      <c r="I879" s="77"/>
      <c r="J879" s="77"/>
      <c r="K879" s="77"/>
      <c r="L879" s="77"/>
      <c r="M879" s="77"/>
      <c r="N879" s="77"/>
      <c r="O879" s="77"/>
      <c r="P879" s="77"/>
    </row>
    <row r="880" spans="1:16" ht="11.25" customHeight="1" x14ac:dyDescent="0.2">
      <c r="A880" s="132"/>
      <c r="B880" s="133"/>
      <c r="C880" s="89"/>
      <c r="D880" s="134"/>
      <c r="E880" s="77"/>
      <c r="F880" s="77"/>
      <c r="G880" s="77"/>
      <c r="H880" s="77"/>
      <c r="I880" s="77"/>
      <c r="J880" s="77"/>
      <c r="K880" s="77"/>
      <c r="L880" s="77"/>
      <c r="M880" s="77"/>
      <c r="N880" s="77"/>
      <c r="O880" s="77"/>
      <c r="P880" s="77"/>
    </row>
    <row r="881" spans="1:16" ht="11.25" customHeight="1" x14ac:dyDescent="0.2">
      <c r="A881" s="132"/>
      <c r="B881" s="133"/>
      <c r="C881" s="89"/>
      <c r="D881" s="134"/>
      <c r="E881" s="77"/>
      <c r="F881" s="77"/>
      <c r="G881" s="77"/>
      <c r="H881" s="77"/>
      <c r="I881" s="77"/>
      <c r="J881" s="77"/>
      <c r="K881" s="77"/>
      <c r="L881" s="77"/>
      <c r="M881" s="77"/>
      <c r="N881" s="77"/>
      <c r="O881" s="77"/>
      <c r="P881" s="77"/>
    </row>
    <row r="882" spans="1:16" ht="11.25" customHeight="1" x14ac:dyDescent="0.2">
      <c r="A882" s="132"/>
      <c r="B882" s="133"/>
      <c r="C882" s="89"/>
      <c r="D882" s="134"/>
      <c r="E882" s="77"/>
      <c r="F882" s="77"/>
      <c r="G882" s="77"/>
      <c r="H882" s="77"/>
      <c r="I882" s="77"/>
      <c r="J882" s="77"/>
      <c r="K882" s="77"/>
      <c r="L882" s="77"/>
      <c r="M882" s="77"/>
      <c r="N882" s="77"/>
      <c r="O882" s="77"/>
      <c r="P882" s="77"/>
    </row>
    <row r="883" spans="1:16" ht="11.25" customHeight="1" x14ac:dyDescent="0.2">
      <c r="A883" s="132"/>
      <c r="B883" s="133"/>
      <c r="C883" s="89"/>
      <c r="D883" s="134"/>
      <c r="E883" s="77"/>
      <c r="F883" s="77"/>
      <c r="G883" s="77"/>
      <c r="H883" s="77"/>
      <c r="I883" s="77"/>
      <c r="J883" s="77"/>
      <c r="K883" s="77"/>
      <c r="L883" s="77"/>
      <c r="M883" s="77"/>
      <c r="N883" s="77"/>
      <c r="O883" s="77"/>
      <c r="P883" s="77"/>
    </row>
    <row r="884" spans="1:16" ht="11.25" customHeight="1" x14ac:dyDescent="0.2">
      <c r="A884" s="132"/>
      <c r="B884" s="133"/>
      <c r="C884" s="89"/>
      <c r="D884" s="134"/>
      <c r="E884" s="77"/>
      <c r="F884" s="77"/>
      <c r="G884" s="77"/>
      <c r="H884" s="77"/>
      <c r="I884" s="77"/>
      <c r="J884" s="77"/>
      <c r="K884" s="77"/>
      <c r="L884" s="77"/>
      <c r="M884" s="77"/>
      <c r="N884" s="77"/>
      <c r="O884" s="77"/>
      <c r="P884" s="77"/>
    </row>
    <row r="885" spans="1:16" ht="11.25" customHeight="1" x14ac:dyDescent="0.2">
      <c r="A885" s="132"/>
      <c r="B885" s="133"/>
      <c r="C885" s="89"/>
      <c r="D885" s="134"/>
      <c r="E885" s="77"/>
      <c r="F885" s="77"/>
      <c r="G885" s="77"/>
      <c r="H885" s="77"/>
      <c r="I885" s="77"/>
      <c r="J885" s="77"/>
      <c r="K885" s="77"/>
      <c r="L885" s="77"/>
      <c r="M885" s="77"/>
      <c r="N885" s="77"/>
      <c r="O885" s="77"/>
      <c r="P885" s="77"/>
    </row>
    <row r="886" spans="1:16" ht="11.25" customHeight="1" x14ac:dyDescent="0.2">
      <c r="A886" s="132"/>
      <c r="B886" s="133"/>
      <c r="C886" s="89"/>
      <c r="D886" s="134"/>
      <c r="E886" s="77"/>
      <c r="F886" s="77"/>
      <c r="G886" s="77"/>
      <c r="H886" s="77"/>
      <c r="I886" s="77"/>
      <c r="J886" s="77"/>
      <c r="K886" s="77"/>
      <c r="L886" s="77"/>
      <c r="M886" s="77"/>
      <c r="N886" s="77"/>
      <c r="O886" s="77"/>
      <c r="P886" s="77"/>
    </row>
    <row r="887" spans="1:16" ht="11.25" customHeight="1" x14ac:dyDescent="0.2">
      <c r="A887" s="132"/>
      <c r="B887" s="133"/>
      <c r="C887" s="89"/>
      <c r="D887" s="134"/>
      <c r="E887" s="77"/>
      <c r="F887" s="77"/>
      <c r="G887" s="77"/>
      <c r="H887" s="77"/>
      <c r="I887" s="77"/>
      <c r="J887" s="77"/>
      <c r="K887" s="77"/>
      <c r="L887" s="77"/>
      <c r="M887" s="77"/>
      <c r="N887" s="77"/>
      <c r="O887" s="77"/>
      <c r="P887" s="77"/>
    </row>
    <row r="888" spans="1:16" ht="11.25" customHeight="1" x14ac:dyDescent="0.2">
      <c r="A888" s="132"/>
      <c r="B888" s="133"/>
      <c r="C888" s="89"/>
      <c r="D888" s="134"/>
      <c r="E888" s="77"/>
      <c r="F888" s="77"/>
      <c r="G888" s="77"/>
      <c r="H888" s="77"/>
      <c r="I888" s="77"/>
      <c r="J888" s="77"/>
      <c r="K888" s="77"/>
      <c r="L888" s="77"/>
      <c r="M888" s="77"/>
      <c r="N888" s="77"/>
      <c r="O888" s="77"/>
      <c r="P888" s="77"/>
    </row>
    <row r="889" spans="1:16" ht="11.25" customHeight="1" x14ac:dyDescent="0.2">
      <c r="A889" s="132"/>
      <c r="B889" s="133"/>
      <c r="C889" s="89"/>
      <c r="D889" s="134"/>
      <c r="E889" s="77"/>
      <c r="F889" s="77"/>
      <c r="G889" s="77"/>
      <c r="H889" s="77"/>
      <c r="I889" s="77"/>
      <c r="J889" s="77"/>
      <c r="K889" s="77"/>
      <c r="L889" s="77"/>
      <c r="M889" s="77"/>
      <c r="N889" s="77"/>
      <c r="O889" s="77"/>
      <c r="P889" s="77"/>
    </row>
    <row r="890" spans="1:16" ht="11.25" customHeight="1" x14ac:dyDescent="0.2">
      <c r="A890" s="132"/>
      <c r="B890" s="133"/>
      <c r="C890" s="89"/>
      <c r="D890" s="134"/>
      <c r="E890" s="77"/>
      <c r="F890" s="77"/>
      <c r="G890" s="77"/>
      <c r="H890" s="77"/>
      <c r="I890" s="77"/>
      <c r="J890" s="77"/>
      <c r="K890" s="77"/>
      <c r="L890" s="77"/>
      <c r="M890" s="77"/>
      <c r="N890" s="77"/>
      <c r="O890" s="77"/>
      <c r="P890" s="77"/>
    </row>
    <row r="891" spans="1:16" ht="11.25" customHeight="1" x14ac:dyDescent="0.2">
      <c r="A891" s="132"/>
      <c r="B891" s="133"/>
      <c r="C891" s="89"/>
      <c r="D891" s="134"/>
      <c r="E891" s="77"/>
      <c r="F891" s="77"/>
      <c r="G891" s="77"/>
      <c r="H891" s="77"/>
      <c r="I891" s="77"/>
      <c r="J891" s="77"/>
      <c r="K891" s="77"/>
      <c r="L891" s="77"/>
      <c r="M891" s="77"/>
      <c r="N891" s="77"/>
      <c r="O891" s="77"/>
      <c r="P891" s="77"/>
    </row>
    <row r="892" spans="1:16" ht="11.25" customHeight="1" x14ac:dyDescent="0.2">
      <c r="A892" s="132"/>
      <c r="B892" s="133"/>
      <c r="C892" s="89"/>
      <c r="D892" s="134"/>
      <c r="E892" s="77"/>
      <c r="F892" s="77"/>
      <c r="G892" s="77"/>
      <c r="H892" s="77"/>
      <c r="I892" s="77"/>
      <c r="J892" s="77"/>
      <c r="K892" s="77"/>
      <c r="L892" s="77"/>
      <c r="M892" s="77"/>
      <c r="N892" s="77"/>
      <c r="O892" s="77"/>
      <c r="P892" s="77"/>
    </row>
    <row r="893" spans="1:16" ht="11.25" customHeight="1" x14ac:dyDescent="0.2">
      <c r="A893" s="132"/>
      <c r="B893" s="133"/>
      <c r="C893" s="89"/>
      <c r="D893" s="134"/>
      <c r="E893" s="77"/>
      <c r="F893" s="77"/>
      <c r="G893" s="77"/>
      <c r="H893" s="77"/>
      <c r="I893" s="77"/>
      <c r="J893" s="77"/>
      <c r="K893" s="77"/>
      <c r="L893" s="77"/>
      <c r="M893" s="77"/>
      <c r="N893" s="77"/>
      <c r="O893" s="77"/>
      <c r="P893" s="77"/>
    </row>
    <row r="894" spans="1:16" ht="11.25" customHeight="1" x14ac:dyDescent="0.2">
      <c r="A894" s="132"/>
      <c r="B894" s="133"/>
      <c r="C894" s="89"/>
      <c r="D894" s="134"/>
      <c r="E894" s="77"/>
      <c r="F894" s="77"/>
      <c r="G894" s="77"/>
      <c r="H894" s="77"/>
      <c r="I894" s="77"/>
      <c r="J894" s="77"/>
      <c r="K894" s="77"/>
      <c r="L894" s="77"/>
      <c r="M894" s="77"/>
      <c r="N894" s="77"/>
      <c r="O894" s="77"/>
      <c r="P894" s="77"/>
    </row>
    <row r="895" spans="1:16" ht="11.25" customHeight="1" x14ac:dyDescent="0.2">
      <c r="A895" s="132"/>
      <c r="B895" s="133"/>
      <c r="C895" s="89"/>
      <c r="D895" s="134"/>
      <c r="E895" s="77"/>
      <c r="F895" s="77"/>
      <c r="G895" s="77"/>
      <c r="H895" s="77"/>
      <c r="I895" s="77"/>
      <c r="J895" s="77"/>
      <c r="K895" s="77"/>
      <c r="L895" s="77"/>
      <c r="M895" s="77"/>
      <c r="N895" s="77"/>
      <c r="O895" s="77"/>
      <c r="P895" s="77"/>
    </row>
    <row r="896" spans="1:16" ht="11.25" customHeight="1" x14ac:dyDescent="0.2">
      <c r="A896" s="132"/>
      <c r="B896" s="133"/>
      <c r="C896" s="89"/>
      <c r="D896" s="134"/>
      <c r="E896" s="77"/>
      <c r="F896" s="77"/>
      <c r="G896" s="77"/>
      <c r="H896" s="77"/>
      <c r="I896" s="77"/>
      <c r="J896" s="77"/>
      <c r="K896" s="77"/>
      <c r="L896" s="77"/>
      <c r="M896" s="77"/>
      <c r="N896" s="77"/>
      <c r="O896" s="77"/>
      <c r="P896" s="77"/>
    </row>
    <row r="897" spans="1:16" ht="11.25" customHeight="1" x14ac:dyDescent="0.2">
      <c r="A897" s="132"/>
      <c r="B897" s="133"/>
      <c r="C897" s="89"/>
      <c r="D897" s="134"/>
      <c r="E897" s="77"/>
      <c r="F897" s="77"/>
      <c r="G897" s="77"/>
      <c r="H897" s="77"/>
      <c r="I897" s="77"/>
      <c r="J897" s="77"/>
      <c r="K897" s="77"/>
      <c r="L897" s="77"/>
      <c r="M897" s="77"/>
      <c r="N897" s="77"/>
      <c r="O897" s="77"/>
      <c r="P897" s="77"/>
    </row>
    <row r="898" spans="1:16" ht="11.25" customHeight="1" x14ac:dyDescent="0.2">
      <c r="A898" s="132"/>
      <c r="B898" s="133"/>
      <c r="C898" s="89"/>
      <c r="D898" s="134"/>
      <c r="E898" s="77"/>
      <c r="F898" s="77"/>
      <c r="G898" s="77"/>
      <c r="H898" s="77"/>
      <c r="I898" s="77"/>
      <c r="J898" s="77"/>
      <c r="K898" s="77"/>
      <c r="L898" s="77"/>
      <c r="M898" s="77"/>
      <c r="N898" s="77"/>
      <c r="O898" s="77"/>
      <c r="P898" s="77"/>
    </row>
    <row r="899" spans="1:16" ht="11.25" customHeight="1" x14ac:dyDescent="0.2">
      <c r="A899" s="132"/>
      <c r="B899" s="133"/>
      <c r="C899" s="89"/>
      <c r="D899" s="134"/>
      <c r="E899" s="77"/>
      <c r="F899" s="77"/>
      <c r="G899" s="77"/>
      <c r="H899" s="77"/>
      <c r="I899" s="77"/>
      <c r="J899" s="77"/>
      <c r="K899" s="77"/>
      <c r="L899" s="77"/>
      <c r="M899" s="77"/>
      <c r="N899" s="77"/>
      <c r="O899" s="77"/>
      <c r="P899" s="77"/>
    </row>
    <row r="900" spans="1:16" ht="11.25" customHeight="1" x14ac:dyDescent="0.2">
      <c r="A900" s="132"/>
      <c r="B900" s="133"/>
      <c r="C900" s="89"/>
      <c r="D900" s="134"/>
      <c r="E900" s="77"/>
      <c r="F900" s="77"/>
      <c r="G900" s="77"/>
      <c r="H900" s="77"/>
      <c r="I900" s="77"/>
      <c r="J900" s="77"/>
      <c r="K900" s="77"/>
      <c r="L900" s="77"/>
      <c r="M900" s="77"/>
      <c r="N900" s="77"/>
      <c r="O900" s="77"/>
      <c r="P900" s="77"/>
    </row>
    <row r="901" spans="1:16" ht="11.25" customHeight="1" x14ac:dyDescent="0.2">
      <c r="A901" s="132"/>
      <c r="B901" s="133"/>
      <c r="C901" s="89"/>
      <c r="D901" s="134"/>
      <c r="E901" s="77"/>
      <c r="F901" s="77"/>
      <c r="G901" s="77"/>
      <c r="H901" s="77"/>
      <c r="I901" s="77"/>
      <c r="J901" s="77"/>
      <c r="K901" s="77"/>
      <c r="L901" s="77"/>
      <c r="M901" s="77"/>
      <c r="N901" s="77"/>
      <c r="O901" s="77"/>
      <c r="P901" s="77"/>
    </row>
    <row r="902" spans="1:16" ht="11.25" customHeight="1" x14ac:dyDescent="0.2">
      <c r="A902" s="132"/>
      <c r="B902" s="133"/>
      <c r="C902" s="89"/>
      <c r="D902" s="134"/>
      <c r="E902" s="77"/>
      <c r="F902" s="77"/>
      <c r="G902" s="77"/>
      <c r="H902" s="77"/>
      <c r="I902" s="77"/>
      <c r="J902" s="77"/>
      <c r="K902" s="77"/>
      <c r="L902" s="77"/>
      <c r="M902" s="77"/>
      <c r="N902" s="77"/>
      <c r="O902" s="77"/>
      <c r="P902" s="77"/>
    </row>
    <row r="903" spans="1:16" ht="11.25" customHeight="1" x14ac:dyDescent="0.2">
      <c r="A903" s="132"/>
      <c r="B903" s="133"/>
      <c r="C903" s="89"/>
      <c r="D903" s="134"/>
      <c r="E903" s="77"/>
      <c r="F903" s="77"/>
      <c r="G903" s="77"/>
      <c r="H903" s="77"/>
      <c r="I903" s="77"/>
      <c r="J903" s="77"/>
      <c r="K903" s="77"/>
      <c r="L903" s="77"/>
      <c r="M903" s="77"/>
      <c r="N903" s="77"/>
      <c r="O903" s="77"/>
      <c r="P903" s="77"/>
    </row>
    <row r="904" spans="1:16" ht="11.25" customHeight="1" x14ac:dyDescent="0.2">
      <c r="A904" s="132"/>
      <c r="B904" s="133"/>
      <c r="C904" s="89"/>
      <c r="D904" s="134"/>
      <c r="E904" s="77"/>
      <c r="F904" s="77"/>
      <c r="G904" s="77"/>
      <c r="H904" s="77"/>
      <c r="I904" s="77"/>
      <c r="J904" s="77"/>
      <c r="K904" s="77"/>
      <c r="L904" s="77"/>
      <c r="M904" s="77"/>
      <c r="N904" s="77"/>
      <c r="O904" s="77"/>
      <c r="P904" s="77"/>
    </row>
    <row r="905" spans="1:16" ht="11.25" customHeight="1" x14ac:dyDescent="0.2">
      <c r="A905" s="132"/>
      <c r="B905" s="133"/>
      <c r="C905" s="89"/>
      <c r="D905" s="134"/>
      <c r="E905" s="77"/>
      <c r="F905" s="77"/>
      <c r="G905" s="77"/>
      <c r="H905" s="77"/>
      <c r="I905" s="77"/>
      <c r="J905" s="77"/>
      <c r="K905" s="77"/>
      <c r="L905" s="77"/>
      <c r="M905" s="77"/>
      <c r="N905" s="77"/>
      <c r="O905" s="77"/>
      <c r="P905" s="77"/>
    </row>
    <row r="906" spans="1:16" ht="11.25" customHeight="1" x14ac:dyDescent="0.2">
      <c r="A906" s="132"/>
      <c r="B906" s="133"/>
      <c r="C906" s="89"/>
      <c r="D906" s="134"/>
      <c r="E906" s="77"/>
      <c r="F906" s="77"/>
      <c r="G906" s="77"/>
      <c r="H906" s="77"/>
      <c r="I906" s="77"/>
      <c r="J906" s="77"/>
      <c r="K906" s="77"/>
      <c r="L906" s="77"/>
      <c r="M906" s="77"/>
      <c r="N906" s="77"/>
      <c r="O906" s="77"/>
      <c r="P906" s="77"/>
    </row>
    <row r="907" spans="1:16" ht="11.25" customHeight="1" x14ac:dyDescent="0.2">
      <c r="A907" s="132"/>
      <c r="B907" s="133"/>
      <c r="C907" s="89"/>
      <c r="D907" s="134"/>
      <c r="E907" s="77"/>
      <c r="F907" s="77"/>
      <c r="G907" s="77"/>
      <c r="H907" s="77"/>
      <c r="I907" s="77"/>
      <c r="J907" s="77"/>
      <c r="K907" s="77"/>
      <c r="L907" s="77"/>
      <c r="M907" s="77"/>
      <c r="N907" s="77"/>
      <c r="O907" s="77"/>
      <c r="P907" s="77"/>
    </row>
    <row r="908" spans="1:16" ht="11.25" customHeight="1" x14ac:dyDescent="0.2">
      <c r="A908" s="132"/>
      <c r="B908" s="133"/>
      <c r="C908" s="89"/>
      <c r="D908" s="134"/>
      <c r="E908" s="77"/>
      <c r="F908" s="77"/>
      <c r="G908" s="77"/>
      <c r="H908" s="77"/>
      <c r="I908" s="77"/>
      <c r="J908" s="77"/>
      <c r="K908" s="77"/>
      <c r="L908" s="77"/>
      <c r="M908" s="77"/>
      <c r="N908" s="77"/>
      <c r="O908" s="77"/>
      <c r="P908" s="77"/>
    </row>
    <row r="909" spans="1:16" ht="11.25" customHeight="1" x14ac:dyDescent="0.2">
      <c r="A909" s="132"/>
      <c r="B909" s="133"/>
      <c r="C909" s="89"/>
      <c r="D909" s="134"/>
      <c r="E909" s="77"/>
      <c r="F909" s="77"/>
      <c r="G909" s="77"/>
      <c r="H909" s="77"/>
      <c r="I909" s="77"/>
      <c r="J909" s="77"/>
      <c r="K909" s="77"/>
      <c r="L909" s="77"/>
      <c r="M909" s="77"/>
      <c r="N909" s="77"/>
      <c r="O909" s="77"/>
      <c r="P909" s="77"/>
    </row>
    <row r="910" spans="1:16" ht="11.25" customHeight="1" x14ac:dyDescent="0.2">
      <c r="A910" s="132"/>
      <c r="B910" s="133"/>
      <c r="C910" s="89"/>
      <c r="D910" s="134"/>
      <c r="E910" s="77"/>
      <c r="F910" s="77"/>
      <c r="G910" s="77"/>
      <c r="H910" s="77"/>
      <c r="I910" s="77"/>
      <c r="J910" s="77"/>
      <c r="K910" s="77"/>
      <c r="L910" s="77"/>
      <c r="M910" s="77"/>
      <c r="N910" s="77"/>
      <c r="O910" s="77"/>
      <c r="P910" s="77"/>
    </row>
    <row r="911" spans="1:16" ht="11.25" customHeight="1" x14ac:dyDescent="0.2">
      <c r="A911" s="132"/>
      <c r="B911" s="133"/>
      <c r="C911" s="89"/>
      <c r="D911" s="134"/>
      <c r="E911" s="77"/>
      <c r="F911" s="77"/>
      <c r="G911" s="77"/>
      <c r="H911" s="77"/>
      <c r="I911" s="77"/>
      <c r="J911" s="77"/>
      <c r="K911" s="77"/>
      <c r="L911" s="77"/>
      <c r="M911" s="77"/>
      <c r="N911" s="77"/>
      <c r="O911" s="77"/>
      <c r="P911" s="77"/>
    </row>
    <row r="912" spans="1:16" ht="11.25" customHeight="1" x14ac:dyDescent="0.2">
      <c r="A912" s="132"/>
      <c r="B912" s="133"/>
      <c r="C912" s="89"/>
      <c r="D912" s="134"/>
      <c r="E912" s="77"/>
      <c r="F912" s="77"/>
      <c r="G912" s="77"/>
      <c r="H912" s="77"/>
      <c r="I912" s="77"/>
      <c r="J912" s="77"/>
      <c r="K912" s="77"/>
      <c r="L912" s="77"/>
      <c r="M912" s="77"/>
      <c r="N912" s="77"/>
      <c r="O912" s="77"/>
      <c r="P912" s="77"/>
    </row>
    <row r="913" spans="1:16" ht="11.25" customHeight="1" x14ac:dyDescent="0.2">
      <c r="A913" s="132"/>
      <c r="B913" s="133"/>
      <c r="C913" s="89"/>
      <c r="D913" s="134"/>
      <c r="E913" s="77"/>
      <c r="F913" s="77"/>
      <c r="G913" s="77"/>
      <c r="H913" s="77"/>
      <c r="I913" s="77"/>
      <c r="J913" s="77"/>
      <c r="K913" s="77"/>
      <c r="L913" s="77"/>
      <c r="M913" s="77"/>
      <c r="N913" s="77"/>
      <c r="O913" s="77"/>
      <c r="P913" s="77"/>
    </row>
    <row r="914" spans="1:16" ht="11.25" customHeight="1" x14ac:dyDescent="0.2">
      <c r="A914" s="132"/>
      <c r="B914" s="133"/>
      <c r="C914" s="89"/>
      <c r="D914" s="134"/>
      <c r="E914" s="77"/>
      <c r="F914" s="77"/>
      <c r="G914" s="77"/>
      <c r="H914" s="77"/>
      <c r="I914" s="77"/>
      <c r="J914" s="77"/>
      <c r="K914" s="77"/>
      <c r="L914" s="77"/>
      <c r="M914" s="77"/>
      <c r="N914" s="77"/>
      <c r="O914" s="77"/>
      <c r="P914" s="77"/>
    </row>
    <row r="915" spans="1:16" ht="11.25" customHeight="1" x14ac:dyDescent="0.2">
      <c r="A915" s="132"/>
      <c r="B915" s="133"/>
      <c r="C915" s="89"/>
      <c r="D915" s="134"/>
      <c r="E915" s="77"/>
      <c r="F915" s="77"/>
      <c r="G915" s="77"/>
      <c r="H915" s="77"/>
      <c r="I915" s="77"/>
      <c r="J915" s="77"/>
      <c r="K915" s="77"/>
      <c r="L915" s="77"/>
      <c r="M915" s="77"/>
      <c r="N915" s="77"/>
      <c r="O915" s="77"/>
      <c r="P915" s="77"/>
    </row>
    <row r="916" spans="1:16" ht="11.25" customHeight="1" x14ac:dyDescent="0.2">
      <c r="A916" s="132"/>
      <c r="B916" s="133"/>
      <c r="C916" s="89"/>
      <c r="D916" s="134"/>
      <c r="E916" s="77"/>
      <c r="F916" s="77"/>
      <c r="G916" s="77"/>
      <c r="H916" s="77"/>
      <c r="I916" s="77"/>
      <c r="J916" s="77"/>
      <c r="K916" s="77"/>
      <c r="L916" s="77"/>
      <c r="M916" s="77"/>
      <c r="N916" s="77"/>
      <c r="O916" s="77"/>
      <c r="P916" s="77"/>
    </row>
    <row r="917" spans="1:16" ht="11.25" customHeight="1" x14ac:dyDescent="0.2">
      <c r="A917" s="132"/>
      <c r="B917" s="133"/>
      <c r="C917" s="89"/>
      <c r="D917" s="134"/>
      <c r="E917" s="77"/>
      <c r="F917" s="77"/>
      <c r="G917" s="77"/>
      <c r="H917" s="77"/>
      <c r="I917" s="77"/>
      <c r="J917" s="77"/>
      <c r="K917" s="77"/>
      <c r="L917" s="77"/>
      <c r="M917" s="77"/>
      <c r="N917" s="77"/>
      <c r="O917" s="77"/>
      <c r="P917" s="77"/>
    </row>
    <row r="918" spans="1:16" ht="11.25" customHeight="1" x14ac:dyDescent="0.2">
      <c r="A918" s="132"/>
      <c r="B918" s="133"/>
      <c r="C918" s="89"/>
      <c r="D918" s="134"/>
      <c r="E918" s="77"/>
      <c r="F918" s="77"/>
      <c r="G918" s="77"/>
      <c r="H918" s="77"/>
      <c r="I918" s="77"/>
      <c r="J918" s="77"/>
      <c r="K918" s="77"/>
      <c r="L918" s="77"/>
      <c r="M918" s="77"/>
      <c r="N918" s="77"/>
      <c r="O918" s="77"/>
      <c r="P918" s="77"/>
    </row>
    <row r="919" spans="1:16" ht="11.25" customHeight="1" x14ac:dyDescent="0.2">
      <c r="A919" s="132"/>
      <c r="B919" s="133"/>
      <c r="C919" s="89"/>
      <c r="D919" s="134"/>
      <c r="E919" s="77"/>
      <c r="F919" s="77"/>
      <c r="G919" s="77"/>
      <c r="H919" s="77"/>
      <c r="I919" s="77"/>
      <c r="J919" s="77"/>
      <c r="K919" s="77"/>
      <c r="L919" s="77"/>
      <c r="M919" s="77"/>
      <c r="N919" s="77"/>
      <c r="O919" s="77"/>
      <c r="P919" s="77"/>
    </row>
    <row r="920" spans="1:16" ht="11.25" customHeight="1" x14ac:dyDescent="0.2">
      <c r="A920" s="132"/>
      <c r="B920" s="133"/>
      <c r="C920" s="89"/>
      <c r="D920" s="134"/>
      <c r="E920" s="77"/>
      <c r="F920" s="77"/>
      <c r="G920" s="77"/>
      <c r="H920" s="77"/>
      <c r="I920" s="77"/>
      <c r="J920" s="77"/>
      <c r="K920" s="77"/>
      <c r="L920" s="77"/>
      <c r="M920" s="77"/>
      <c r="N920" s="77"/>
      <c r="O920" s="77"/>
      <c r="P920" s="77"/>
    </row>
    <row r="921" spans="1:16" ht="11.25" customHeight="1" x14ac:dyDescent="0.2">
      <c r="A921" s="132"/>
      <c r="B921" s="133"/>
      <c r="C921" s="89"/>
      <c r="D921" s="134"/>
      <c r="E921" s="77"/>
      <c r="F921" s="77"/>
      <c r="G921" s="77"/>
      <c r="H921" s="77"/>
      <c r="I921" s="77"/>
      <c r="J921" s="77"/>
      <c r="K921" s="77"/>
      <c r="L921" s="77"/>
      <c r="M921" s="77"/>
      <c r="N921" s="77"/>
      <c r="O921" s="77"/>
      <c r="P921" s="77"/>
    </row>
    <row r="922" spans="1:16" ht="11.25" customHeight="1" x14ac:dyDescent="0.2">
      <c r="A922" s="132"/>
      <c r="B922" s="133"/>
      <c r="C922" s="89"/>
      <c r="D922" s="134"/>
      <c r="E922" s="77"/>
      <c r="F922" s="77"/>
      <c r="G922" s="77"/>
      <c r="H922" s="77"/>
      <c r="I922" s="77"/>
      <c r="J922" s="77"/>
      <c r="K922" s="77"/>
      <c r="L922" s="77"/>
      <c r="M922" s="77"/>
      <c r="N922" s="77"/>
      <c r="O922" s="77"/>
      <c r="P922" s="77"/>
    </row>
    <row r="923" spans="1:16" ht="11.25" customHeight="1" x14ac:dyDescent="0.2">
      <c r="A923" s="132"/>
      <c r="B923" s="133"/>
      <c r="C923" s="89"/>
      <c r="D923" s="134"/>
      <c r="E923" s="77"/>
      <c r="F923" s="77"/>
      <c r="G923" s="77"/>
      <c r="H923" s="77"/>
      <c r="I923" s="77"/>
      <c r="J923" s="77"/>
      <c r="K923" s="77"/>
      <c r="L923" s="77"/>
      <c r="M923" s="77"/>
      <c r="N923" s="77"/>
      <c r="O923" s="77"/>
      <c r="P923" s="77"/>
    </row>
    <row r="924" spans="1:16" ht="11.25" customHeight="1" x14ac:dyDescent="0.2">
      <c r="A924" s="132"/>
      <c r="B924" s="133"/>
      <c r="C924" s="89"/>
      <c r="D924" s="134"/>
      <c r="E924" s="77"/>
      <c r="F924" s="77"/>
      <c r="G924" s="77"/>
      <c r="H924" s="77"/>
      <c r="I924" s="77"/>
      <c r="J924" s="77"/>
      <c r="K924" s="77"/>
      <c r="L924" s="77"/>
      <c r="M924" s="77"/>
      <c r="N924" s="77"/>
      <c r="O924" s="77"/>
      <c r="P924" s="77"/>
    </row>
    <row r="925" spans="1:16" ht="11.25" customHeight="1" x14ac:dyDescent="0.2">
      <c r="A925" s="132"/>
      <c r="B925" s="133"/>
      <c r="C925" s="89"/>
      <c r="D925" s="134"/>
      <c r="E925" s="77"/>
      <c r="F925" s="77"/>
      <c r="G925" s="77"/>
      <c r="H925" s="77"/>
      <c r="I925" s="77"/>
      <c r="J925" s="77"/>
      <c r="K925" s="77"/>
      <c r="L925" s="77"/>
      <c r="M925" s="77"/>
      <c r="N925" s="77"/>
      <c r="O925" s="77"/>
      <c r="P925" s="77"/>
    </row>
    <row r="926" spans="1:16" ht="11.25" customHeight="1" x14ac:dyDescent="0.2">
      <c r="A926" s="132"/>
      <c r="B926" s="133"/>
      <c r="C926" s="89"/>
      <c r="D926" s="134"/>
      <c r="E926" s="77"/>
      <c r="F926" s="77"/>
      <c r="G926" s="77"/>
      <c r="H926" s="77"/>
      <c r="I926" s="77"/>
      <c r="J926" s="77"/>
      <c r="K926" s="77"/>
      <c r="L926" s="77"/>
      <c r="M926" s="77"/>
      <c r="N926" s="77"/>
      <c r="O926" s="77"/>
      <c r="P926" s="77"/>
    </row>
    <row r="927" spans="1:16" ht="11.25" customHeight="1" x14ac:dyDescent="0.2">
      <c r="A927" s="132"/>
      <c r="B927" s="133"/>
      <c r="C927" s="89"/>
      <c r="D927" s="134"/>
      <c r="E927" s="77"/>
      <c r="F927" s="77"/>
      <c r="G927" s="77"/>
      <c r="H927" s="77"/>
      <c r="I927" s="77"/>
      <c r="J927" s="77"/>
      <c r="K927" s="77"/>
      <c r="L927" s="77"/>
      <c r="M927" s="77"/>
      <c r="N927" s="77"/>
      <c r="O927" s="77"/>
      <c r="P927" s="77"/>
    </row>
    <row r="928" spans="1:16" ht="11.25" customHeight="1" x14ac:dyDescent="0.2">
      <c r="A928" s="132"/>
      <c r="B928" s="133"/>
      <c r="C928" s="89"/>
      <c r="D928" s="134"/>
      <c r="E928" s="77"/>
      <c r="F928" s="77"/>
      <c r="G928" s="77"/>
      <c r="H928" s="77"/>
      <c r="I928" s="77"/>
      <c r="J928" s="77"/>
      <c r="K928" s="77"/>
      <c r="L928" s="77"/>
      <c r="M928" s="77"/>
      <c r="N928" s="77"/>
      <c r="O928" s="77"/>
      <c r="P928" s="77"/>
    </row>
    <row r="929" spans="1:16" ht="11.25" customHeight="1" x14ac:dyDescent="0.2">
      <c r="A929" s="132"/>
      <c r="B929" s="133"/>
      <c r="C929" s="89"/>
      <c r="D929" s="134"/>
      <c r="E929" s="77"/>
      <c r="F929" s="77"/>
      <c r="G929" s="77"/>
      <c r="H929" s="77"/>
      <c r="I929" s="77"/>
      <c r="J929" s="77"/>
      <c r="K929" s="77"/>
      <c r="L929" s="77"/>
      <c r="M929" s="77"/>
      <c r="N929" s="77"/>
      <c r="O929" s="77"/>
      <c r="P929" s="77"/>
    </row>
    <row r="930" spans="1:16" ht="11.25" customHeight="1" x14ac:dyDescent="0.2">
      <c r="A930" s="132"/>
      <c r="B930" s="133"/>
      <c r="C930" s="89"/>
      <c r="D930" s="134"/>
      <c r="E930" s="77"/>
      <c r="F930" s="77"/>
      <c r="G930" s="77"/>
      <c r="H930" s="77"/>
      <c r="I930" s="77"/>
      <c r="J930" s="77"/>
      <c r="K930" s="77"/>
      <c r="L930" s="77"/>
      <c r="M930" s="77"/>
      <c r="N930" s="77"/>
      <c r="O930" s="77"/>
      <c r="P930" s="77"/>
    </row>
    <row r="931" spans="1:16" ht="11.25" customHeight="1" x14ac:dyDescent="0.2">
      <c r="A931" s="132"/>
      <c r="B931" s="133"/>
      <c r="C931" s="89"/>
      <c r="D931" s="134"/>
      <c r="E931" s="77"/>
      <c r="F931" s="77"/>
      <c r="G931" s="77"/>
      <c r="H931" s="77"/>
      <c r="I931" s="77"/>
      <c r="J931" s="77"/>
      <c r="K931" s="77"/>
      <c r="L931" s="77"/>
      <c r="M931" s="77"/>
      <c r="N931" s="77"/>
      <c r="O931" s="77"/>
      <c r="P931" s="77"/>
    </row>
    <row r="932" spans="1:16" ht="11.25" customHeight="1" x14ac:dyDescent="0.2">
      <c r="A932" s="132"/>
      <c r="B932" s="133"/>
      <c r="C932" s="89"/>
      <c r="D932" s="134"/>
      <c r="E932" s="77"/>
      <c r="F932" s="77"/>
      <c r="G932" s="77"/>
      <c r="H932" s="77"/>
      <c r="I932" s="77"/>
      <c r="J932" s="77"/>
      <c r="K932" s="77"/>
      <c r="L932" s="77"/>
      <c r="M932" s="77"/>
      <c r="N932" s="77"/>
      <c r="O932" s="77"/>
      <c r="P932" s="77"/>
    </row>
    <row r="933" spans="1:16" ht="11.25" customHeight="1" x14ac:dyDescent="0.2">
      <c r="A933" s="132"/>
      <c r="B933" s="133"/>
      <c r="C933" s="89"/>
      <c r="D933" s="134"/>
      <c r="E933" s="77"/>
      <c r="F933" s="77"/>
      <c r="G933" s="77"/>
      <c r="H933" s="77"/>
      <c r="I933" s="77"/>
      <c r="J933" s="77"/>
      <c r="K933" s="77"/>
      <c r="L933" s="77"/>
      <c r="M933" s="77"/>
      <c r="N933" s="77"/>
      <c r="O933" s="77"/>
      <c r="P933" s="77"/>
    </row>
    <row r="934" spans="1:16" ht="11.25" customHeight="1" x14ac:dyDescent="0.2">
      <c r="A934" s="132"/>
      <c r="B934" s="133"/>
      <c r="C934" s="89"/>
      <c r="D934" s="134"/>
      <c r="E934" s="77"/>
      <c r="F934" s="77"/>
      <c r="G934" s="77"/>
      <c r="H934" s="77"/>
      <c r="I934" s="77"/>
      <c r="J934" s="77"/>
      <c r="K934" s="77"/>
      <c r="L934" s="77"/>
      <c r="M934" s="77"/>
      <c r="N934" s="77"/>
      <c r="O934" s="77"/>
      <c r="P934" s="77"/>
    </row>
    <row r="935" spans="1:16" ht="11.25" customHeight="1" x14ac:dyDescent="0.2">
      <c r="A935" s="132"/>
      <c r="B935" s="133"/>
      <c r="C935" s="89"/>
      <c r="D935" s="134"/>
      <c r="E935" s="77"/>
      <c r="F935" s="77"/>
      <c r="G935" s="77"/>
      <c r="H935" s="77"/>
      <c r="I935" s="77"/>
      <c r="J935" s="77"/>
      <c r="K935" s="77"/>
      <c r="L935" s="77"/>
      <c r="M935" s="77"/>
      <c r="N935" s="77"/>
      <c r="O935" s="77"/>
      <c r="P935" s="77"/>
    </row>
    <row r="936" spans="1:16" ht="11.25" customHeight="1" x14ac:dyDescent="0.2">
      <c r="A936" s="132"/>
      <c r="B936" s="133"/>
      <c r="C936" s="89"/>
      <c r="D936" s="134"/>
      <c r="E936" s="77"/>
      <c r="F936" s="77"/>
      <c r="G936" s="77"/>
      <c r="H936" s="77"/>
      <c r="I936" s="77"/>
      <c r="J936" s="77"/>
      <c r="K936" s="77"/>
      <c r="L936" s="77"/>
      <c r="M936" s="77"/>
      <c r="N936" s="77"/>
      <c r="O936" s="77"/>
      <c r="P936" s="77"/>
    </row>
    <row r="937" spans="1:16" ht="11.25" customHeight="1" x14ac:dyDescent="0.2">
      <c r="A937" s="132"/>
      <c r="B937" s="133"/>
      <c r="C937" s="89"/>
      <c r="D937" s="134"/>
      <c r="E937" s="77"/>
      <c r="F937" s="77"/>
      <c r="G937" s="77"/>
      <c r="H937" s="77"/>
      <c r="I937" s="77"/>
      <c r="J937" s="77"/>
      <c r="K937" s="77"/>
      <c r="L937" s="77"/>
      <c r="M937" s="77"/>
      <c r="N937" s="77"/>
      <c r="O937" s="77"/>
      <c r="P937" s="77"/>
    </row>
    <row r="938" spans="1:16" ht="11.25" customHeight="1" x14ac:dyDescent="0.2">
      <c r="A938" s="132"/>
      <c r="B938" s="133"/>
      <c r="C938" s="89"/>
      <c r="D938" s="134"/>
      <c r="E938" s="77"/>
      <c r="F938" s="77"/>
      <c r="G938" s="77"/>
      <c r="H938" s="77"/>
      <c r="I938" s="77"/>
      <c r="J938" s="77"/>
      <c r="K938" s="77"/>
      <c r="L938" s="77"/>
      <c r="M938" s="77"/>
      <c r="N938" s="77"/>
      <c r="O938" s="77"/>
      <c r="P938" s="77"/>
    </row>
    <row r="939" spans="1:16" ht="11.25" customHeight="1" x14ac:dyDescent="0.2">
      <c r="A939" s="132"/>
      <c r="B939" s="133"/>
      <c r="C939" s="89"/>
      <c r="D939" s="134"/>
      <c r="E939" s="77"/>
      <c r="F939" s="77"/>
      <c r="G939" s="77"/>
      <c r="H939" s="77"/>
      <c r="I939" s="77"/>
      <c r="J939" s="77"/>
      <c r="K939" s="77"/>
      <c r="L939" s="77"/>
      <c r="M939" s="77"/>
      <c r="N939" s="77"/>
      <c r="O939" s="77"/>
      <c r="P939" s="77"/>
    </row>
    <row r="940" spans="1:16" ht="11.25" customHeight="1" x14ac:dyDescent="0.2">
      <c r="A940" s="132"/>
      <c r="B940" s="133"/>
      <c r="C940" s="89"/>
      <c r="D940" s="134"/>
      <c r="E940" s="77"/>
      <c r="F940" s="77"/>
      <c r="G940" s="77"/>
      <c r="H940" s="77"/>
      <c r="I940" s="77"/>
      <c r="J940" s="77"/>
      <c r="K940" s="77"/>
      <c r="L940" s="77"/>
      <c r="M940" s="77"/>
      <c r="N940" s="77"/>
      <c r="O940" s="77"/>
      <c r="P940" s="77"/>
    </row>
    <row r="941" spans="1:16" ht="11.25" customHeight="1" x14ac:dyDescent="0.2">
      <c r="A941" s="132"/>
      <c r="B941" s="133"/>
      <c r="C941" s="89"/>
      <c r="D941" s="134"/>
      <c r="E941" s="77"/>
      <c r="F941" s="77"/>
      <c r="G941" s="77"/>
      <c r="H941" s="77"/>
      <c r="I941" s="77"/>
      <c r="J941" s="77"/>
      <c r="K941" s="77"/>
      <c r="L941" s="77"/>
      <c r="M941" s="77"/>
      <c r="N941" s="77"/>
      <c r="O941" s="77"/>
      <c r="P941" s="77"/>
    </row>
    <row r="942" spans="1:16" ht="11.25" customHeight="1" x14ac:dyDescent="0.2">
      <c r="A942" s="132"/>
      <c r="B942" s="133"/>
      <c r="C942" s="89"/>
      <c r="D942" s="134"/>
      <c r="E942" s="77"/>
      <c r="F942" s="77"/>
      <c r="G942" s="77"/>
      <c r="H942" s="77"/>
      <c r="I942" s="77"/>
      <c r="J942" s="77"/>
      <c r="K942" s="77"/>
      <c r="L942" s="77"/>
      <c r="M942" s="77"/>
      <c r="N942" s="77"/>
      <c r="O942" s="77"/>
      <c r="P942" s="77"/>
    </row>
    <row r="943" spans="1:16" ht="11.25" customHeight="1" x14ac:dyDescent="0.2">
      <c r="A943" s="132"/>
      <c r="B943" s="133"/>
      <c r="C943" s="89"/>
      <c r="D943" s="134"/>
      <c r="E943" s="77"/>
      <c r="F943" s="77"/>
      <c r="G943" s="77"/>
      <c r="H943" s="77"/>
      <c r="I943" s="77"/>
      <c r="J943" s="77"/>
      <c r="K943" s="77"/>
      <c r="L943" s="77"/>
      <c r="M943" s="77"/>
      <c r="N943" s="77"/>
      <c r="O943" s="77"/>
      <c r="P943" s="77"/>
    </row>
    <row r="944" spans="1:16" ht="11.25" customHeight="1" x14ac:dyDescent="0.2">
      <c r="A944" s="132"/>
      <c r="B944" s="133"/>
      <c r="C944" s="89"/>
      <c r="D944" s="134"/>
      <c r="E944" s="77"/>
      <c r="F944" s="77"/>
      <c r="G944" s="77"/>
      <c r="H944" s="77"/>
      <c r="I944" s="77"/>
      <c r="J944" s="77"/>
      <c r="K944" s="77"/>
      <c r="L944" s="77"/>
      <c r="M944" s="77"/>
      <c r="N944" s="77"/>
      <c r="O944" s="77"/>
      <c r="P944" s="77"/>
    </row>
    <row r="945" spans="1:16" ht="11.25" customHeight="1" x14ac:dyDescent="0.2">
      <c r="A945" s="132"/>
      <c r="B945" s="133"/>
      <c r="C945" s="89"/>
      <c r="D945" s="134"/>
      <c r="E945" s="77"/>
      <c r="F945" s="77"/>
      <c r="G945" s="77"/>
      <c r="H945" s="77"/>
      <c r="I945" s="77"/>
      <c r="J945" s="77"/>
      <c r="K945" s="77"/>
      <c r="L945" s="77"/>
      <c r="M945" s="77"/>
      <c r="N945" s="77"/>
      <c r="O945" s="77"/>
      <c r="P945" s="77"/>
    </row>
    <row r="946" spans="1:16" ht="11.25" customHeight="1" x14ac:dyDescent="0.2">
      <c r="A946" s="132"/>
      <c r="B946" s="133"/>
      <c r="C946" s="89"/>
      <c r="D946" s="134"/>
      <c r="E946" s="77"/>
      <c r="F946" s="77"/>
      <c r="G946" s="77"/>
      <c r="H946" s="77"/>
      <c r="I946" s="77"/>
      <c r="J946" s="77"/>
      <c r="K946" s="77"/>
      <c r="L946" s="77"/>
      <c r="M946" s="77"/>
      <c r="N946" s="77"/>
      <c r="O946" s="77"/>
      <c r="P946" s="77"/>
    </row>
    <row r="947" spans="1:16" ht="11.25" customHeight="1" x14ac:dyDescent="0.2">
      <c r="A947" s="132"/>
      <c r="B947" s="133"/>
      <c r="C947" s="89"/>
      <c r="D947" s="134"/>
      <c r="E947" s="77"/>
      <c r="F947" s="77"/>
      <c r="G947" s="77"/>
      <c r="H947" s="77"/>
      <c r="I947" s="77"/>
      <c r="J947" s="77"/>
      <c r="K947" s="77"/>
      <c r="L947" s="77"/>
      <c r="M947" s="77"/>
      <c r="N947" s="77"/>
      <c r="O947" s="77"/>
      <c r="P947" s="77"/>
    </row>
    <row r="948" spans="1:16" ht="11.25" customHeight="1" x14ac:dyDescent="0.2">
      <c r="A948" s="132"/>
      <c r="B948" s="133"/>
      <c r="C948" s="89"/>
      <c r="D948" s="134"/>
      <c r="E948" s="77"/>
      <c r="F948" s="77"/>
      <c r="G948" s="77"/>
      <c r="H948" s="77"/>
      <c r="I948" s="77"/>
      <c r="J948" s="77"/>
      <c r="K948" s="77"/>
      <c r="L948" s="77"/>
      <c r="M948" s="77"/>
      <c r="N948" s="77"/>
      <c r="O948" s="77"/>
      <c r="P948" s="77"/>
    </row>
    <row r="949" spans="1:16" ht="11.25" customHeight="1" x14ac:dyDescent="0.2">
      <c r="A949" s="132"/>
      <c r="B949" s="133"/>
      <c r="C949" s="89"/>
      <c r="D949" s="134"/>
      <c r="E949" s="77"/>
      <c r="F949" s="77"/>
      <c r="G949" s="77"/>
      <c r="H949" s="77"/>
      <c r="I949" s="77"/>
      <c r="J949" s="77"/>
      <c r="K949" s="77"/>
      <c r="L949" s="77"/>
      <c r="M949" s="77"/>
      <c r="N949" s="77"/>
      <c r="O949" s="77"/>
      <c r="P949" s="77"/>
    </row>
    <row r="950" spans="1:16" ht="11.25" customHeight="1" x14ac:dyDescent="0.2">
      <c r="A950" s="132"/>
      <c r="B950" s="133"/>
      <c r="C950" s="89"/>
      <c r="D950" s="134"/>
      <c r="E950" s="77"/>
      <c r="F950" s="77"/>
      <c r="G950" s="77"/>
      <c r="H950" s="77"/>
      <c r="I950" s="77"/>
      <c r="J950" s="77"/>
      <c r="K950" s="77"/>
      <c r="L950" s="77"/>
      <c r="M950" s="77"/>
      <c r="N950" s="77"/>
      <c r="O950" s="77"/>
      <c r="P950" s="77"/>
    </row>
    <row r="951" spans="1:16" ht="11.25" customHeight="1" x14ac:dyDescent="0.2">
      <c r="A951" s="132"/>
      <c r="B951" s="133"/>
      <c r="C951" s="89"/>
      <c r="D951" s="134"/>
      <c r="E951" s="77"/>
      <c r="F951" s="77"/>
      <c r="G951" s="77"/>
      <c r="H951" s="77"/>
      <c r="I951" s="77"/>
      <c r="J951" s="77"/>
      <c r="K951" s="77"/>
      <c r="L951" s="77"/>
      <c r="M951" s="77"/>
      <c r="N951" s="77"/>
      <c r="O951" s="77"/>
      <c r="P951" s="77"/>
    </row>
    <row r="952" spans="1:16" ht="11.25" customHeight="1" x14ac:dyDescent="0.2">
      <c r="A952" s="132"/>
      <c r="B952" s="133"/>
      <c r="C952" s="89"/>
      <c r="D952" s="134"/>
      <c r="E952" s="77"/>
      <c r="F952" s="77"/>
      <c r="G952" s="77"/>
      <c r="H952" s="77"/>
      <c r="I952" s="77"/>
      <c r="J952" s="77"/>
      <c r="K952" s="77"/>
      <c r="L952" s="77"/>
      <c r="M952" s="77"/>
      <c r="N952" s="77"/>
      <c r="O952" s="77"/>
      <c r="P952" s="77"/>
    </row>
    <row r="953" spans="1:16" ht="11.25" customHeight="1" x14ac:dyDescent="0.2">
      <c r="A953" s="132"/>
      <c r="B953" s="133"/>
      <c r="C953" s="89"/>
      <c r="D953" s="134"/>
      <c r="E953" s="77"/>
      <c r="F953" s="77"/>
      <c r="G953" s="77"/>
      <c r="H953" s="77"/>
      <c r="I953" s="77"/>
      <c r="J953" s="77"/>
      <c r="K953" s="77"/>
      <c r="L953" s="77"/>
      <c r="M953" s="77"/>
      <c r="N953" s="77"/>
      <c r="O953" s="77"/>
      <c r="P953" s="77"/>
    </row>
    <row r="954" spans="1:16" ht="11.25" customHeight="1" x14ac:dyDescent="0.2">
      <c r="A954" s="132"/>
      <c r="B954" s="133"/>
      <c r="C954" s="89"/>
      <c r="D954" s="134"/>
      <c r="E954" s="77"/>
      <c r="F954" s="77"/>
      <c r="G954" s="77"/>
      <c r="H954" s="77"/>
      <c r="I954" s="77"/>
      <c r="J954" s="77"/>
      <c r="K954" s="77"/>
      <c r="L954" s="77"/>
      <c r="M954" s="77"/>
      <c r="N954" s="77"/>
      <c r="O954" s="77"/>
      <c r="P954" s="77"/>
    </row>
    <row r="955" spans="1:16" ht="11.25" customHeight="1" x14ac:dyDescent="0.2">
      <c r="A955" s="132"/>
      <c r="B955" s="133"/>
      <c r="C955" s="89"/>
      <c r="D955" s="134"/>
      <c r="E955" s="77"/>
      <c r="F955" s="77"/>
      <c r="G955" s="77"/>
      <c r="H955" s="77"/>
      <c r="I955" s="77"/>
      <c r="J955" s="77"/>
      <c r="K955" s="77"/>
      <c r="L955" s="77"/>
      <c r="M955" s="77"/>
      <c r="N955" s="77"/>
      <c r="O955" s="77"/>
      <c r="P955" s="77"/>
    </row>
    <row r="956" spans="1:16" ht="11.25" customHeight="1" x14ac:dyDescent="0.2">
      <c r="A956" s="132"/>
      <c r="B956" s="133"/>
      <c r="C956" s="89"/>
      <c r="D956" s="134"/>
      <c r="E956" s="77"/>
      <c r="F956" s="77"/>
      <c r="G956" s="77"/>
      <c r="H956" s="77"/>
      <c r="I956" s="77"/>
      <c r="J956" s="77"/>
      <c r="K956" s="77"/>
      <c r="L956" s="77"/>
      <c r="M956" s="77"/>
      <c r="N956" s="77"/>
      <c r="O956" s="77"/>
      <c r="P956" s="77"/>
    </row>
    <row r="957" spans="1:16" ht="11.25" customHeight="1" x14ac:dyDescent="0.2">
      <c r="A957" s="132"/>
      <c r="B957" s="133"/>
      <c r="C957" s="89"/>
      <c r="D957" s="134"/>
      <c r="E957" s="77"/>
      <c r="F957" s="77"/>
      <c r="G957" s="77"/>
      <c r="H957" s="77"/>
      <c r="I957" s="77"/>
      <c r="J957" s="77"/>
      <c r="K957" s="77"/>
      <c r="L957" s="77"/>
      <c r="M957" s="77"/>
      <c r="N957" s="77"/>
      <c r="O957" s="77"/>
      <c r="P957" s="77"/>
    </row>
    <row r="958" spans="1:16" ht="11.25" customHeight="1" x14ac:dyDescent="0.2">
      <c r="A958" s="132"/>
      <c r="B958" s="133"/>
      <c r="C958" s="89"/>
      <c r="D958" s="134"/>
      <c r="E958" s="77"/>
      <c r="F958" s="77"/>
      <c r="G958" s="77"/>
      <c r="H958" s="77"/>
      <c r="I958" s="77"/>
      <c r="J958" s="77"/>
      <c r="K958" s="77"/>
      <c r="L958" s="77"/>
      <c r="M958" s="77"/>
      <c r="N958" s="77"/>
      <c r="O958" s="77"/>
      <c r="P958" s="77"/>
    </row>
    <row r="959" spans="1:16" ht="11.25" customHeight="1" x14ac:dyDescent="0.2">
      <c r="A959" s="132"/>
      <c r="B959" s="133"/>
      <c r="C959" s="89"/>
      <c r="D959" s="134"/>
      <c r="E959" s="77"/>
      <c r="F959" s="77"/>
      <c r="G959" s="77"/>
      <c r="H959" s="77"/>
      <c r="I959" s="77"/>
      <c r="J959" s="77"/>
      <c r="K959" s="77"/>
      <c r="L959" s="77"/>
      <c r="M959" s="77"/>
      <c r="N959" s="77"/>
      <c r="O959" s="77"/>
      <c r="P959" s="77"/>
    </row>
    <row r="960" spans="1:16" ht="11.25" customHeight="1" x14ac:dyDescent="0.2">
      <c r="A960" s="132"/>
      <c r="B960" s="133"/>
      <c r="C960" s="89"/>
      <c r="D960" s="134"/>
      <c r="E960" s="77"/>
      <c r="F960" s="77"/>
      <c r="G960" s="77"/>
      <c r="H960" s="77"/>
      <c r="I960" s="77"/>
      <c r="J960" s="77"/>
      <c r="K960" s="77"/>
      <c r="L960" s="77"/>
      <c r="M960" s="77"/>
      <c r="N960" s="77"/>
      <c r="O960" s="77"/>
      <c r="P960" s="77"/>
    </row>
    <row r="961" spans="1:16" ht="11.25" customHeight="1" x14ac:dyDescent="0.2">
      <c r="A961" s="132"/>
      <c r="B961" s="133"/>
      <c r="C961" s="89"/>
      <c r="D961" s="134"/>
      <c r="E961" s="77"/>
      <c r="F961" s="77"/>
      <c r="G961" s="77"/>
      <c r="H961" s="77"/>
      <c r="I961" s="77"/>
      <c r="J961" s="77"/>
      <c r="K961" s="77"/>
      <c r="L961" s="77"/>
      <c r="M961" s="77"/>
      <c r="N961" s="77"/>
      <c r="O961" s="77"/>
      <c r="P961" s="77"/>
    </row>
    <row r="962" spans="1:16" ht="11.25" customHeight="1" x14ac:dyDescent="0.2">
      <c r="A962" s="132"/>
      <c r="B962" s="133"/>
      <c r="C962" s="89"/>
      <c r="D962" s="134"/>
      <c r="E962" s="77"/>
      <c r="F962" s="77"/>
      <c r="G962" s="77"/>
      <c r="H962" s="77"/>
      <c r="I962" s="77"/>
      <c r="J962" s="77"/>
      <c r="K962" s="77"/>
      <c r="L962" s="77"/>
      <c r="M962" s="77"/>
      <c r="N962" s="77"/>
      <c r="O962" s="77"/>
      <c r="P962" s="77"/>
    </row>
    <row r="963" spans="1:16" ht="11.25" customHeight="1" x14ac:dyDescent="0.2">
      <c r="A963" s="132"/>
      <c r="B963" s="133"/>
      <c r="C963" s="89"/>
      <c r="D963" s="134"/>
      <c r="E963" s="77"/>
      <c r="F963" s="77"/>
      <c r="G963" s="77"/>
      <c r="H963" s="77"/>
      <c r="I963" s="77"/>
      <c r="J963" s="77"/>
      <c r="K963" s="77"/>
      <c r="L963" s="77"/>
      <c r="M963" s="77"/>
      <c r="N963" s="77"/>
      <c r="O963" s="77"/>
      <c r="P963" s="77"/>
    </row>
    <row r="964" spans="1:16" ht="11.25" customHeight="1" x14ac:dyDescent="0.2">
      <c r="A964" s="132"/>
      <c r="B964" s="133"/>
      <c r="C964" s="89"/>
      <c r="D964" s="134"/>
      <c r="E964" s="77"/>
      <c r="F964" s="77"/>
      <c r="G964" s="77"/>
      <c r="H964" s="77"/>
      <c r="I964" s="77"/>
      <c r="J964" s="77"/>
      <c r="K964" s="77"/>
      <c r="L964" s="77"/>
      <c r="M964" s="77"/>
      <c r="N964" s="77"/>
      <c r="O964" s="77"/>
      <c r="P964" s="77"/>
    </row>
    <row r="965" spans="1:16" ht="11.25" customHeight="1" x14ac:dyDescent="0.2">
      <c r="A965" s="132"/>
      <c r="B965" s="133"/>
      <c r="C965" s="89"/>
      <c r="D965" s="134"/>
      <c r="E965" s="77"/>
      <c r="F965" s="77"/>
      <c r="G965" s="77"/>
      <c r="H965" s="77"/>
      <c r="I965" s="77"/>
      <c r="J965" s="77"/>
      <c r="K965" s="77"/>
      <c r="L965" s="77"/>
      <c r="M965" s="77"/>
      <c r="N965" s="77"/>
      <c r="O965" s="77"/>
      <c r="P965" s="77"/>
    </row>
    <row r="966" spans="1:16" ht="11.25" customHeight="1" x14ac:dyDescent="0.2">
      <c r="A966" s="132"/>
      <c r="B966" s="133"/>
      <c r="C966" s="89"/>
      <c r="D966" s="134"/>
      <c r="E966" s="77"/>
      <c r="F966" s="77"/>
      <c r="G966" s="77"/>
      <c r="H966" s="77"/>
      <c r="I966" s="77"/>
      <c r="J966" s="77"/>
      <c r="K966" s="77"/>
      <c r="L966" s="77"/>
      <c r="M966" s="77"/>
      <c r="N966" s="77"/>
      <c r="O966" s="77"/>
      <c r="P966" s="77"/>
    </row>
    <row r="967" spans="1:16" ht="11.25" customHeight="1" x14ac:dyDescent="0.2">
      <c r="A967" s="132"/>
      <c r="B967" s="133"/>
      <c r="C967" s="89"/>
      <c r="D967" s="134"/>
      <c r="E967" s="77"/>
      <c r="F967" s="77"/>
      <c r="G967" s="77"/>
      <c r="H967" s="77"/>
      <c r="I967" s="77"/>
      <c r="J967" s="77"/>
      <c r="K967" s="77"/>
      <c r="L967" s="77"/>
      <c r="M967" s="77"/>
      <c r="N967" s="77"/>
      <c r="O967" s="77"/>
      <c r="P967" s="77"/>
    </row>
    <row r="968" spans="1:16" ht="11.25" customHeight="1" x14ac:dyDescent="0.2">
      <c r="A968" s="132"/>
      <c r="B968" s="133"/>
      <c r="C968" s="89"/>
      <c r="D968" s="134"/>
      <c r="E968" s="77"/>
      <c r="F968" s="77"/>
      <c r="G968" s="77"/>
      <c r="H968" s="77"/>
      <c r="I968" s="77"/>
      <c r="J968" s="77"/>
      <c r="K968" s="77"/>
      <c r="L968" s="77"/>
      <c r="M968" s="77"/>
      <c r="N968" s="77"/>
      <c r="O968" s="77"/>
      <c r="P968" s="77"/>
    </row>
    <row r="969" spans="1:16" ht="11.25" customHeight="1" x14ac:dyDescent="0.2">
      <c r="A969" s="132"/>
      <c r="B969" s="133"/>
      <c r="C969" s="89"/>
      <c r="D969" s="134"/>
      <c r="E969" s="77"/>
      <c r="F969" s="77"/>
      <c r="G969" s="77"/>
      <c r="H969" s="77"/>
      <c r="I969" s="77"/>
      <c r="J969" s="77"/>
      <c r="K969" s="77"/>
      <c r="L969" s="77"/>
      <c r="M969" s="77"/>
      <c r="N969" s="77"/>
      <c r="O969" s="77"/>
      <c r="P969" s="77"/>
    </row>
    <row r="970" spans="1:16" ht="11.25" customHeight="1" x14ac:dyDescent="0.2">
      <c r="A970" s="132"/>
      <c r="B970" s="133"/>
      <c r="C970" s="89"/>
      <c r="D970" s="134"/>
      <c r="E970" s="77"/>
      <c r="F970" s="77"/>
      <c r="G970" s="77"/>
      <c r="H970" s="77"/>
      <c r="I970" s="77"/>
      <c r="J970" s="77"/>
      <c r="K970" s="77"/>
      <c r="L970" s="77"/>
      <c r="M970" s="77"/>
      <c r="N970" s="77"/>
      <c r="O970" s="77"/>
      <c r="P970" s="77"/>
    </row>
    <row r="971" spans="1:16" ht="11.25" customHeight="1" x14ac:dyDescent="0.2">
      <c r="A971" s="132"/>
      <c r="B971" s="133"/>
      <c r="C971" s="89"/>
      <c r="D971" s="134"/>
      <c r="E971" s="77"/>
      <c r="F971" s="77"/>
      <c r="G971" s="77"/>
      <c r="H971" s="77"/>
      <c r="I971" s="77"/>
      <c r="J971" s="77"/>
      <c r="K971" s="77"/>
      <c r="L971" s="77"/>
      <c r="M971" s="77"/>
      <c r="N971" s="77"/>
      <c r="O971" s="77"/>
      <c r="P971" s="77"/>
    </row>
    <row r="972" spans="1:16" ht="11.25" customHeight="1" x14ac:dyDescent="0.2">
      <c r="A972" s="132"/>
      <c r="B972" s="133"/>
      <c r="C972" s="89"/>
      <c r="D972" s="134"/>
      <c r="E972" s="77"/>
      <c r="F972" s="77"/>
      <c r="G972" s="77"/>
      <c r="H972" s="77"/>
      <c r="I972" s="77"/>
      <c r="J972" s="77"/>
      <c r="K972" s="77"/>
      <c r="L972" s="77"/>
      <c r="M972" s="77"/>
      <c r="N972" s="77"/>
      <c r="O972" s="77"/>
      <c r="P972" s="77"/>
    </row>
    <row r="973" spans="1:16" ht="11.25" customHeight="1" x14ac:dyDescent="0.2">
      <c r="A973" s="132"/>
      <c r="B973" s="133"/>
      <c r="C973" s="89"/>
      <c r="D973" s="134"/>
      <c r="E973" s="77"/>
      <c r="F973" s="77"/>
      <c r="G973" s="77"/>
      <c r="H973" s="77"/>
      <c r="I973" s="77"/>
      <c r="J973" s="77"/>
      <c r="K973" s="77"/>
      <c r="L973" s="77"/>
      <c r="M973" s="77"/>
      <c r="N973" s="77"/>
      <c r="O973" s="77"/>
      <c r="P973" s="77"/>
    </row>
    <row r="974" spans="1:16" ht="11.25" customHeight="1" x14ac:dyDescent="0.2">
      <c r="A974" s="132"/>
      <c r="B974" s="133"/>
      <c r="C974" s="89"/>
      <c r="D974" s="134"/>
      <c r="E974" s="77"/>
      <c r="F974" s="77"/>
      <c r="G974" s="77"/>
      <c r="H974" s="77"/>
      <c r="I974" s="77"/>
      <c r="J974" s="77"/>
      <c r="K974" s="77"/>
      <c r="L974" s="77"/>
      <c r="M974" s="77"/>
      <c r="N974" s="77"/>
      <c r="O974" s="77"/>
      <c r="P974" s="77"/>
    </row>
    <row r="975" spans="1:16" ht="11.25" customHeight="1" x14ac:dyDescent="0.2">
      <c r="A975" s="132"/>
      <c r="B975" s="133"/>
      <c r="C975" s="89"/>
      <c r="D975" s="134"/>
      <c r="E975" s="77"/>
      <c r="F975" s="77"/>
      <c r="G975" s="77"/>
      <c r="H975" s="77"/>
      <c r="I975" s="77"/>
      <c r="J975" s="77"/>
      <c r="K975" s="77"/>
      <c r="L975" s="77"/>
      <c r="M975" s="77"/>
      <c r="N975" s="77"/>
      <c r="O975" s="77"/>
      <c r="P975" s="77"/>
    </row>
    <row r="976" spans="1:16" ht="11.25" customHeight="1" x14ac:dyDescent="0.2">
      <c r="A976" s="132"/>
      <c r="B976" s="133"/>
      <c r="C976" s="89"/>
      <c r="D976" s="134"/>
      <c r="E976" s="77"/>
      <c r="F976" s="77"/>
      <c r="G976" s="77"/>
      <c r="H976" s="77"/>
      <c r="I976" s="77"/>
      <c r="J976" s="77"/>
      <c r="K976" s="77"/>
      <c r="L976" s="77"/>
      <c r="M976" s="77"/>
      <c r="N976" s="77"/>
      <c r="O976" s="77"/>
      <c r="P976" s="77"/>
    </row>
    <row r="977" spans="1:16" ht="11.25" customHeight="1" x14ac:dyDescent="0.2">
      <c r="A977" s="132"/>
      <c r="B977" s="133"/>
      <c r="C977" s="89"/>
      <c r="D977" s="134"/>
      <c r="E977" s="77"/>
      <c r="F977" s="77"/>
      <c r="G977" s="77"/>
      <c r="H977" s="77"/>
      <c r="I977" s="77"/>
      <c r="J977" s="77"/>
      <c r="K977" s="77"/>
      <c r="L977" s="77"/>
      <c r="M977" s="77"/>
      <c r="N977" s="77"/>
      <c r="O977" s="77"/>
      <c r="P977" s="77"/>
    </row>
    <row r="978" spans="1:16" ht="11.25" customHeight="1" x14ac:dyDescent="0.2">
      <c r="A978" s="132"/>
      <c r="B978" s="133"/>
      <c r="C978" s="89"/>
      <c r="D978" s="134"/>
      <c r="E978" s="77"/>
      <c r="F978" s="77"/>
      <c r="G978" s="77"/>
      <c r="H978" s="77"/>
      <c r="I978" s="77"/>
      <c r="J978" s="77"/>
      <c r="K978" s="77"/>
      <c r="L978" s="77"/>
      <c r="M978" s="77"/>
      <c r="N978" s="77"/>
      <c r="O978" s="77"/>
      <c r="P978" s="77"/>
    </row>
    <row r="979" spans="1:16" ht="11.25" customHeight="1" x14ac:dyDescent="0.2">
      <c r="A979" s="132"/>
      <c r="B979" s="133"/>
      <c r="C979" s="89"/>
      <c r="D979" s="134"/>
      <c r="E979" s="77"/>
      <c r="F979" s="77"/>
      <c r="G979" s="77"/>
      <c r="H979" s="77"/>
      <c r="I979" s="77"/>
      <c r="J979" s="77"/>
      <c r="K979" s="77"/>
      <c r="L979" s="77"/>
      <c r="M979" s="77"/>
      <c r="N979" s="77"/>
      <c r="O979" s="77"/>
      <c r="P979" s="77"/>
    </row>
    <row r="980" spans="1:16" ht="11.25" customHeight="1" x14ac:dyDescent="0.2">
      <c r="A980" s="132"/>
      <c r="B980" s="133"/>
      <c r="C980" s="89"/>
      <c r="D980" s="134"/>
      <c r="E980" s="77"/>
      <c r="F980" s="77"/>
      <c r="G980" s="77"/>
      <c r="H980" s="77"/>
      <c r="I980" s="77"/>
      <c r="J980" s="77"/>
      <c r="K980" s="77"/>
      <c r="L980" s="77"/>
      <c r="M980" s="77"/>
      <c r="N980" s="77"/>
      <c r="O980" s="77"/>
      <c r="P980" s="77"/>
    </row>
    <row r="981" spans="1:16" ht="11.25" customHeight="1" x14ac:dyDescent="0.2">
      <c r="A981" s="132"/>
      <c r="B981" s="133"/>
      <c r="C981" s="89"/>
      <c r="D981" s="134"/>
      <c r="E981" s="77"/>
      <c r="F981" s="77"/>
      <c r="G981" s="77"/>
      <c r="H981" s="77"/>
      <c r="I981" s="77"/>
      <c r="J981" s="77"/>
      <c r="K981" s="77"/>
      <c r="L981" s="77"/>
      <c r="M981" s="77"/>
      <c r="N981" s="77"/>
      <c r="O981" s="77"/>
      <c r="P981" s="77"/>
    </row>
    <row r="982" spans="1:16" ht="11.25" customHeight="1" x14ac:dyDescent="0.2">
      <c r="A982" s="132"/>
      <c r="B982" s="133"/>
      <c r="C982" s="89"/>
      <c r="D982" s="134"/>
      <c r="E982" s="77"/>
      <c r="F982" s="77"/>
      <c r="G982" s="77"/>
      <c r="H982" s="77"/>
      <c r="I982" s="77"/>
      <c r="J982" s="77"/>
      <c r="K982" s="77"/>
      <c r="L982" s="77"/>
      <c r="M982" s="77"/>
      <c r="N982" s="77"/>
      <c r="O982" s="77"/>
      <c r="P982" s="77"/>
    </row>
    <row r="983" spans="1:16" ht="11.25" customHeight="1" x14ac:dyDescent="0.2">
      <c r="A983" s="132"/>
      <c r="B983" s="133"/>
      <c r="C983" s="89"/>
      <c r="D983" s="134"/>
      <c r="E983" s="77"/>
      <c r="F983" s="77"/>
      <c r="G983" s="77"/>
      <c r="H983" s="77"/>
      <c r="I983" s="77"/>
      <c r="J983" s="77"/>
      <c r="K983" s="77"/>
      <c r="L983" s="77"/>
      <c r="M983" s="77"/>
      <c r="N983" s="77"/>
      <c r="O983" s="77"/>
      <c r="P983" s="77"/>
    </row>
    <row r="984" spans="1:16" ht="11.25" customHeight="1" x14ac:dyDescent="0.2">
      <c r="A984" s="132"/>
      <c r="B984" s="133"/>
      <c r="C984" s="89"/>
      <c r="D984" s="134"/>
      <c r="E984" s="77"/>
      <c r="F984" s="77"/>
      <c r="G984" s="77"/>
      <c r="H984" s="77"/>
      <c r="I984" s="77"/>
      <c r="J984" s="77"/>
      <c r="K984" s="77"/>
      <c r="L984" s="77"/>
      <c r="M984" s="77"/>
      <c r="N984" s="77"/>
      <c r="O984" s="77"/>
      <c r="P984" s="77"/>
    </row>
    <row r="985" spans="1:16" ht="11.25" customHeight="1" x14ac:dyDescent="0.2">
      <c r="A985" s="132"/>
      <c r="B985" s="133"/>
      <c r="C985" s="89"/>
      <c r="D985" s="134"/>
      <c r="E985" s="77"/>
      <c r="F985" s="77"/>
      <c r="G985" s="77"/>
      <c r="H985" s="77"/>
      <c r="I985" s="77"/>
      <c r="J985" s="77"/>
      <c r="K985" s="77"/>
      <c r="L985" s="77"/>
      <c r="M985" s="77"/>
      <c r="N985" s="77"/>
      <c r="O985" s="77"/>
      <c r="P985" s="77"/>
    </row>
    <row r="986" spans="1:16" ht="11.25" customHeight="1" x14ac:dyDescent="0.2">
      <c r="A986" s="132"/>
      <c r="B986" s="133"/>
      <c r="C986" s="89"/>
      <c r="D986" s="134"/>
      <c r="E986" s="77"/>
      <c r="F986" s="77"/>
      <c r="G986" s="77"/>
      <c r="H986" s="77"/>
      <c r="I986" s="77"/>
      <c r="J986" s="77"/>
      <c r="K986" s="77"/>
      <c r="L986" s="77"/>
      <c r="M986" s="77"/>
      <c r="N986" s="77"/>
      <c r="O986" s="77"/>
      <c r="P986" s="77"/>
    </row>
    <row r="987" spans="1:16" ht="11.25" customHeight="1" x14ac:dyDescent="0.2">
      <c r="A987" s="132"/>
      <c r="B987" s="133"/>
      <c r="C987" s="89"/>
      <c r="D987" s="134"/>
      <c r="E987" s="77"/>
      <c r="F987" s="77"/>
      <c r="G987" s="77"/>
      <c r="H987" s="77"/>
      <c r="I987" s="77"/>
      <c r="J987" s="77"/>
      <c r="K987" s="77"/>
      <c r="L987" s="77"/>
      <c r="M987" s="77"/>
      <c r="N987" s="77"/>
      <c r="O987" s="77"/>
      <c r="P987" s="77"/>
    </row>
    <row r="988" spans="1:16" ht="11.25" customHeight="1" x14ac:dyDescent="0.2">
      <c r="A988" s="132"/>
      <c r="B988" s="133"/>
      <c r="C988" s="89"/>
      <c r="D988" s="134"/>
      <c r="E988" s="77"/>
      <c r="F988" s="77"/>
      <c r="G988" s="77"/>
      <c r="H988" s="77"/>
      <c r="I988" s="77"/>
      <c r="J988" s="77"/>
      <c r="K988" s="77"/>
      <c r="L988" s="77"/>
      <c r="M988" s="77"/>
      <c r="N988" s="77"/>
      <c r="O988" s="77"/>
      <c r="P988" s="77"/>
    </row>
    <row r="989" spans="1:16" ht="11.25" customHeight="1" x14ac:dyDescent="0.2">
      <c r="A989" s="132"/>
      <c r="B989" s="133"/>
      <c r="C989" s="89"/>
      <c r="D989" s="134"/>
      <c r="E989" s="77"/>
      <c r="F989" s="77"/>
      <c r="G989" s="77"/>
      <c r="H989" s="77"/>
      <c r="I989" s="77"/>
      <c r="J989" s="77"/>
      <c r="K989" s="77"/>
      <c r="L989" s="77"/>
      <c r="M989" s="77"/>
      <c r="N989" s="77"/>
      <c r="O989" s="77"/>
      <c r="P989" s="77"/>
    </row>
    <row r="990" spans="1:16" ht="11.25" customHeight="1" x14ac:dyDescent="0.2">
      <c r="A990" s="132"/>
      <c r="B990" s="133"/>
      <c r="C990" s="89"/>
      <c r="D990" s="134"/>
      <c r="E990" s="77"/>
      <c r="F990" s="77"/>
      <c r="G990" s="77"/>
      <c r="H990" s="77"/>
      <c r="I990" s="77"/>
      <c r="J990" s="77"/>
      <c r="K990" s="77"/>
      <c r="L990" s="77"/>
      <c r="M990" s="77"/>
      <c r="N990" s="77"/>
      <c r="O990" s="77"/>
      <c r="P990" s="77"/>
    </row>
    <row r="991" spans="1:16" ht="11.25" customHeight="1" x14ac:dyDescent="0.2">
      <c r="A991" s="132"/>
      <c r="B991" s="133"/>
      <c r="C991" s="89"/>
      <c r="D991" s="134"/>
      <c r="E991" s="77"/>
      <c r="F991" s="77"/>
      <c r="G991" s="77"/>
      <c r="H991" s="77"/>
      <c r="I991" s="77"/>
      <c r="J991" s="77"/>
      <c r="K991" s="77"/>
      <c r="L991" s="77"/>
      <c r="M991" s="77"/>
      <c r="N991" s="77"/>
      <c r="O991" s="77"/>
      <c r="P991" s="77"/>
    </row>
    <row r="992" spans="1:16" ht="11.25" customHeight="1" x14ac:dyDescent="0.2">
      <c r="A992" s="132"/>
      <c r="B992" s="133"/>
      <c r="C992" s="89"/>
      <c r="D992" s="134"/>
      <c r="E992" s="77"/>
      <c r="F992" s="77"/>
      <c r="G992" s="77"/>
      <c r="H992" s="77"/>
      <c r="I992" s="77"/>
      <c r="J992" s="77"/>
      <c r="K992" s="77"/>
      <c r="L992" s="77"/>
      <c r="M992" s="77"/>
      <c r="N992" s="77"/>
      <c r="O992" s="77"/>
      <c r="P992" s="77"/>
    </row>
    <row r="993" spans="1:16" ht="11.25" customHeight="1" x14ac:dyDescent="0.2">
      <c r="A993" s="132"/>
      <c r="B993" s="133"/>
      <c r="C993" s="89"/>
      <c r="D993" s="134"/>
      <c r="E993" s="77"/>
      <c r="F993" s="77"/>
      <c r="G993" s="77"/>
      <c r="H993" s="77"/>
      <c r="I993" s="77"/>
      <c r="J993" s="77"/>
      <c r="K993" s="77"/>
      <c r="L993" s="77"/>
      <c r="M993" s="77"/>
      <c r="N993" s="77"/>
      <c r="O993" s="77"/>
      <c r="P993" s="77"/>
    </row>
    <row r="994" spans="1:16" ht="11.25" customHeight="1" x14ac:dyDescent="0.2">
      <c r="A994" s="132"/>
      <c r="B994" s="133"/>
      <c r="C994" s="89"/>
      <c r="D994" s="134"/>
      <c r="E994" s="77"/>
      <c r="F994" s="77"/>
      <c r="G994" s="77"/>
      <c r="H994" s="77"/>
      <c r="I994" s="77"/>
      <c r="J994" s="77"/>
      <c r="K994" s="77"/>
      <c r="L994" s="77"/>
      <c r="M994" s="77"/>
      <c r="N994" s="77"/>
      <c r="O994" s="77"/>
      <c r="P994" s="77"/>
    </row>
    <row r="995" spans="1:16" ht="11.25" customHeight="1" x14ac:dyDescent="0.2">
      <c r="A995" s="132"/>
      <c r="B995" s="133"/>
      <c r="C995" s="89"/>
      <c r="D995" s="134"/>
      <c r="E995" s="77"/>
      <c r="F995" s="77"/>
      <c r="G995" s="77"/>
      <c r="H995" s="77"/>
      <c r="I995" s="77"/>
      <c r="J995" s="77"/>
      <c r="K995" s="77"/>
      <c r="L995" s="77"/>
      <c r="M995" s="77"/>
      <c r="N995" s="77"/>
      <c r="O995" s="77"/>
      <c r="P995" s="77"/>
    </row>
    <row r="996" spans="1:16" ht="11.25" customHeight="1" x14ac:dyDescent="0.2">
      <c r="A996" s="132"/>
      <c r="B996" s="133"/>
      <c r="C996" s="89"/>
      <c r="D996" s="134"/>
      <c r="E996" s="77"/>
      <c r="F996" s="77"/>
      <c r="G996" s="77"/>
      <c r="H996" s="77"/>
      <c r="I996" s="77"/>
      <c r="J996" s="77"/>
      <c r="K996" s="77"/>
      <c r="L996" s="77"/>
      <c r="M996" s="77"/>
      <c r="N996" s="77"/>
      <c r="O996" s="77"/>
      <c r="P996" s="77"/>
    </row>
    <row r="997" spans="1:16" ht="11.25" customHeight="1" x14ac:dyDescent="0.2">
      <c r="A997" s="132"/>
      <c r="B997" s="133"/>
      <c r="C997" s="89"/>
      <c r="D997" s="134"/>
      <c r="E997" s="77"/>
      <c r="F997" s="77"/>
      <c r="G997" s="77"/>
      <c r="H997" s="77"/>
      <c r="I997" s="77"/>
      <c r="J997" s="77"/>
      <c r="K997" s="77"/>
      <c r="L997" s="77"/>
      <c r="M997" s="77"/>
      <c r="N997" s="77"/>
      <c r="O997" s="77"/>
      <c r="P997" s="77"/>
    </row>
    <row r="998" spans="1:16" ht="11.25" customHeight="1" x14ac:dyDescent="0.2">
      <c r="A998" s="132"/>
      <c r="B998" s="133"/>
      <c r="C998" s="89"/>
      <c r="D998" s="134"/>
      <c r="E998" s="77"/>
      <c r="F998" s="77"/>
      <c r="G998" s="77"/>
      <c r="H998" s="77"/>
      <c r="I998" s="77"/>
      <c r="J998" s="77"/>
      <c r="K998" s="77"/>
      <c r="L998" s="77"/>
      <c r="M998" s="77"/>
      <c r="N998" s="77"/>
      <c r="O998" s="77"/>
      <c r="P998" s="77"/>
    </row>
    <row r="999" spans="1:16" ht="11.25" customHeight="1" x14ac:dyDescent="0.2">
      <c r="A999" s="132"/>
      <c r="B999" s="133"/>
      <c r="C999" s="89"/>
      <c r="D999" s="134"/>
      <c r="E999" s="77"/>
      <c r="F999" s="77"/>
      <c r="G999" s="77"/>
      <c r="H999" s="77"/>
      <c r="I999" s="77"/>
      <c r="J999" s="77"/>
      <c r="K999" s="77"/>
      <c r="L999" s="77"/>
      <c r="M999" s="77"/>
      <c r="N999" s="77"/>
      <c r="O999" s="77"/>
      <c r="P999" s="7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52" t="s">
        <v>3297</v>
      </c>
    </row>
    <row r="1431" spans="10:12" ht="15.75" customHeight="1" x14ac:dyDescent="0.2"/>
    <row r="1432" spans="10:12" ht="15" customHeight="1" x14ac:dyDescent="0.2">
      <c r="K1432" s="51">
        <f>IF(ABS(OBVEZE!D42-OBVEZE!D43-OBVEZE!D101)&gt;0,1,0)</f>
        <v>1</v>
      </c>
    </row>
  </sheetData>
  <sheetProtection algorithmName="SHA-512" hashValue="oUY3FbCAqNT/e0seRrkQb2LUd4DBDVgrWmUxU8cdc0B4yB0ml17mmz3+9/7KKmGNaFDsJi9ZRmFBgq41FVRxTw==" saltValue="oZqeNi5FQ6RfnWTLR87asQ=="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3FA9BC0-6317-44FF-8A25-0E644BFC43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9532334-25FA-45D0-97E1-ADC3A33836B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Natalija Brajković</cp:lastModifiedBy>
  <cp:lastPrinted>2022-04-04T19:59:02Z</cp:lastPrinted>
  <dcterms:created xsi:type="dcterms:W3CDTF">2022-04-01T05:14:30Z</dcterms:created>
  <dcterms:modified xsi:type="dcterms:W3CDTF">2022-07-18T08:13:09Z</dcterms:modified>
</cp:coreProperties>
</file>